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21630" windowHeight="997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<sst xmlns="http://schemas.openxmlformats.org/spreadsheetml/2006/main" count="672" uniqueCount="264">
  <si>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</si>
  <si>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</si>
  <si>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</si>
  <si>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</si>
  <si>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</si>
  <si>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</si>
  <si>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</si>
  <si>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</si>
  <si>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</si>
  <si>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</si>
  <si>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</si>
  <si>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</si>
  <si>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</si>
  <si>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</si>
  <si>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</si>
  <si>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</si>
  <si>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</si>
  <si>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</si>
  <si>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</si>
  <si>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</si>
  <si>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</si>
  <si>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</si>
  <si>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</si>
  <si>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</si>
  <si>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</si>
  <si>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</si>
  <si>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</si>
  <si>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</si>
  <si>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</si>
  <si>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</si>
  <si>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</si>
  <si>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</si>
  <si>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единственный поставщик</t>
  </si>
  <si>
    <t>Электроэнергия</t>
  </si>
  <si>
    <t>кВт</t>
  </si>
  <si>
    <t>ОАО "НЭСК"</t>
  </si>
  <si>
    <t>Вспомогательные материалы</t>
  </si>
  <si>
    <t>газ природный на техпотери</t>
  </si>
  <si>
    <t>тыс. куб. м</t>
  </si>
  <si>
    <t>ООО "Газпром межрегионгаз Краснодар"</t>
  </si>
  <si>
    <t>газ природный на собственные нужды</t>
  </si>
  <si>
    <t>вода</t>
  </si>
  <si>
    <t>куб.м</t>
  </si>
  <si>
    <t>ОАО "Водоканал Апшеронского района"</t>
  </si>
  <si>
    <t>шт</t>
  </si>
  <si>
    <t>л</t>
  </si>
  <si>
    <t>ИП Карташов Е.И.</t>
  </si>
  <si>
    <t>ООО "Ларимед"</t>
  </si>
  <si>
    <t>АО "Газпром газораспределение Краснодар"</t>
  </si>
  <si>
    <t>ПАО "Сбербанк"</t>
  </si>
  <si>
    <t>ПАО "Ростелеком"</t>
  </si>
  <si>
    <t>Приобретение ГСМ</t>
  </si>
  <si>
    <t>газ сжиженный</t>
  </si>
  <si>
    <t>ООО "С-Газ"</t>
  </si>
  <si>
    <t xml:space="preserve">бензин </t>
  </si>
  <si>
    <t>усл.ед.</t>
  </si>
  <si>
    <t>ООО "Альянс Розница"</t>
  </si>
  <si>
    <t>ОА "Крайжилкомресурс"</t>
  </si>
  <si>
    <t>бензин АИ-92</t>
  </si>
  <si>
    <t>дизтопливо</t>
  </si>
  <si>
    <t>ООО "Лукойл-Югнефтепродукт"</t>
  </si>
  <si>
    <t>договор 30303848 от 22.05.2013г.</t>
  </si>
  <si>
    <t>договор № 01/10 транзит от 19.11.2019г.</t>
  </si>
  <si>
    <t>АО "Мегафон Ритейл"</t>
  </si>
  <si>
    <t>№ 68 от 12.02.2020г.</t>
  </si>
  <si>
    <t>№ 25-3-00004/22 от 19.11.2021г.</t>
  </si>
  <si>
    <t>№ 120 от 01.01.2018г.</t>
  </si>
  <si>
    <t>договор № 68 от 12.02.2020г.</t>
  </si>
  <si>
    <t>№ 154/Б2 от 01.12.2011г.</t>
  </si>
  <si>
    <t>№ 154 от 01.01.2007г.</t>
  </si>
  <si>
    <t>№ 10594/11 от 01.04.2011г.</t>
  </si>
  <si>
    <t>договор № б/н от 09.01.2023г.</t>
  </si>
  <si>
    <t>АО "НК" Роснефть-Кубаньнефтепродукт"</t>
  </si>
  <si>
    <t>договор № ЮЛ-280 от 21.03.2023г.</t>
  </si>
  <si>
    <t>ГСМ - бензин</t>
  </si>
  <si>
    <t>АО "Почта России"</t>
  </si>
  <si>
    <t>почтовые услуги</t>
  </si>
  <si>
    <t>услуги доступа к сети Интернет</t>
  </si>
  <si>
    <t>предрейсовый медосмотр водителей</t>
  </si>
  <si>
    <t>прием сточных вод</t>
  </si>
  <si>
    <t>плата за негативное воздействие на работу цетральной системы водоотведения</t>
  </si>
  <si>
    <t>услуги по обращению с ТКО</t>
  </si>
  <si>
    <t>услуги по транспортировке газа в транзитном потоке</t>
  </si>
  <si>
    <t>услуги банка</t>
  </si>
  <si>
    <t>услуги средств связи за пределами края</t>
  </si>
  <si>
    <t>услуги междугородней связи</t>
  </si>
  <si>
    <t>№ 25-3-00006/23 от 30.11.2022г.</t>
  </si>
  <si>
    <t>ИП Коваленко А.В.</t>
  </si>
  <si>
    <t>договор № б/н от 01.06.2023г.</t>
  </si>
  <si>
    <t>ИП Зейтунян С.О.</t>
  </si>
  <si>
    <t>ООО "АДОНИС"</t>
  </si>
  <si>
    <t>атф</t>
  </si>
  <si>
    <t>масло газпром 10*40</t>
  </si>
  <si>
    <t>ИП Депельян С.А.</t>
  </si>
  <si>
    <r>
      <t xml:space="preserve">Информация о способах приобретения, стоимости и объемах товаров, необходимых для оказания услуг по
транспортировке газа по трубопроводам ОАО "Апшеронскрайгаз" </t>
    </r>
    <r>
      <rPr>
        <b/>
        <sz val="11"/>
        <color indexed="8"/>
        <rFont val="Calibri"/>
        <family val="2"/>
      </rPr>
      <t>за декабрь 2023 года</t>
    </r>
    <r>
      <rPr>
        <sz val="11"/>
        <color indexed="8"/>
        <rFont val="Calibri"/>
        <family val="2"/>
      </rPr>
      <t xml:space="preserve">
</t>
    </r>
  </si>
  <si>
    <t>кассовый чек № 9172 от 04.12.2023г.</t>
  </si>
  <si>
    <t>кассовый чек № б/н от 04.12.2023г.</t>
  </si>
  <si>
    <t>кассовый чек № 4418 от 06.12.2023г.</t>
  </si>
  <si>
    <t>кассовый чек № 00014 от 11.12.2023г.</t>
  </si>
  <si>
    <t>механизм для скоросшивания</t>
  </si>
  <si>
    <t>ножовка по металлу</t>
  </si>
  <si>
    <t>полотно ножовочное</t>
  </si>
  <si>
    <t>ИП Дмитриенко М.Ю.</t>
  </si>
  <si>
    <t>кассовый чек № 00009 от 07.12.2023г.</t>
  </si>
  <si>
    <t>ИП Трунин С.М.</t>
  </si>
  <si>
    <t>кассовый чек № 24 от 07.12.2023г.</t>
  </si>
  <si>
    <t>кассовый чек № б/н от 05.12.2023г.</t>
  </si>
  <si>
    <t>подшипник пер.ступицы</t>
  </si>
  <si>
    <t>шкворень уаз</t>
  </si>
  <si>
    <t>сальник задн. Ступицы</t>
  </si>
  <si>
    <t>пластина шкворня</t>
  </si>
  <si>
    <t>кассовый чек № 00002 от 04.12.2023г.</t>
  </si>
  <si>
    <t>кассовый чек № 6912 от 12.12.2023г.</t>
  </si>
  <si>
    <t>фильтр масленный</t>
  </si>
  <si>
    <t>шланг</t>
  </si>
  <si>
    <t>хомут</t>
  </si>
  <si>
    <t>тормозная жидкость</t>
  </si>
  <si>
    <t>предохранитель</t>
  </si>
  <si>
    <t>лампочка "Маяк"</t>
  </si>
  <si>
    <t>к-т</t>
  </si>
  <si>
    <t>кассовый чек № 1 от 05.12.2023г.</t>
  </si>
  <si>
    <t>кассовый чек № 7738 от 15.12.2023г.</t>
  </si>
  <si>
    <t>кассовый чек № 1184 от 13.12.2023г.</t>
  </si>
  <si>
    <t>кассовый чек № б/н от 13.12.2023г.</t>
  </si>
  <si>
    <t>щебень фракц. 20*40</t>
  </si>
  <si>
    <t>шток д12</t>
  </si>
  <si>
    <t>пленка для ламинирования 100-146 глянец 100 шт</t>
  </si>
  <si>
    <t>ИП Зинченко Н.Г.</t>
  </si>
  <si>
    <t>кассовый чек № б/н от 19.12.2023г.</t>
  </si>
  <si>
    <t>кассовый чек № б/н от 20.12.2023г.</t>
  </si>
  <si>
    <t>кассовый чек № 00003 от 20.12.2023г.</t>
  </si>
  <si>
    <t>кассовый чек № 1333 от 15.12.2023г.</t>
  </si>
  <si>
    <t>стекло сварщ. Круг</t>
  </si>
  <si>
    <t>прожектор светодиод</t>
  </si>
  <si>
    <t>книга учета 96л.</t>
  </si>
  <si>
    <t>ИП Торосян А.А.</t>
  </si>
  <si>
    <t>ИП Котлярова С.Е.</t>
  </si>
  <si>
    <t>кассовый чек № 5 от 14.12.2023г.</t>
  </si>
  <si>
    <t>кассовый чек № 113 от 14.12.2023г.</t>
  </si>
  <si>
    <t>фильтр гидравличекий</t>
  </si>
  <si>
    <t>фильтр топливный</t>
  </si>
  <si>
    <t>водоотделитель топливный</t>
  </si>
  <si>
    <t>фильтр воздуш.первичный</t>
  </si>
  <si>
    <t>фильтр воздуш.вторичный</t>
  </si>
  <si>
    <t>фильтр кабины</t>
  </si>
  <si>
    <t>ИП Демченко Г.В.</t>
  </si>
  <si>
    <t>кассовый чек № 0001 от 20.12.2023г.</t>
  </si>
  <si>
    <t>газпром 10w40</t>
  </si>
  <si>
    <t>антифриз</t>
  </si>
  <si>
    <t>гайка</t>
  </si>
  <si>
    <t>втулка</t>
  </si>
  <si>
    <t>фонарь</t>
  </si>
  <si>
    <t>лампочка</t>
  </si>
  <si>
    <t>услуги шиномонтажа</t>
  </si>
  <si>
    <t>кассовый чек № 5 от 18.12.2023г.</t>
  </si>
  <si>
    <t>ИП Майфат Ю.В.</t>
  </si>
  <si>
    <t>кассовый чек № 1 от 19.12.2023г.</t>
  </si>
  <si>
    <t>кассовый чек № б/н от 26.12.2023г.</t>
  </si>
  <si>
    <t>кассовый чек № б/н от 21.12.2023г.</t>
  </si>
  <si>
    <t>якорь стартера</t>
  </si>
  <si>
    <t>водяной насос</t>
  </si>
  <si>
    <t>шпилька м8, м10</t>
  </si>
  <si>
    <t>хомут пластик 7,0/200</t>
  </si>
  <si>
    <t>ИП Короленко А.В.</t>
  </si>
  <si>
    <t>кассовый чек № 00002 от 18.12.2023г.</t>
  </si>
  <si>
    <t>кассовый чек № 00001 от 16.12.2023г.</t>
  </si>
  <si>
    <t>кассовый чек № 00001 от 18.12.2023г.</t>
  </si>
  <si>
    <t>сальник ступицы УАЗ</t>
  </si>
  <si>
    <t>втягивающее ГАЗ</t>
  </si>
  <si>
    <t>кассовый чек № б/н от 25.12.2023г.</t>
  </si>
  <si>
    <t>кассовый чек № 421 от 27.12.2023г.</t>
  </si>
  <si>
    <t>камера колеса</t>
  </si>
  <si>
    <t>лампа 12в</t>
  </si>
  <si>
    <t>рцс уаз</t>
  </si>
  <si>
    <t>вода дистиллированная (1л)</t>
  </si>
  <si>
    <t>заклепки</t>
  </si>
  <si>
    <t>ДОТ-4 0,5л</t>
  </si>
  <si>
    <t>прокладка ГБЦ</t>
  </si>
  <si>
    <t>подушка глушителя</t>
  </si>
  <si>
    <t>герметик</t>
  </si>
  <si>
    <t>смазка силиконовая</t>
  </si>
  <si>
    <t>провода в/н 402,421,406</t>
  </si>
  <si>
    <t>набор сцепления</t>
  </si>
  <si>
    <t>ИП Коваленко Александр Васильевич</t>
  </si>
  <si>
    <t>кассовый чек № б/н от 08.12.2023г.</t>
  </si>
  <si>
    <t>кольцо маслоприемника</t>
  </si>
  <si>
    <t>шкив помпы</t>
  </si>
  <si>
    <t>датчик фаз</t>
  </si>
  <si>
    <t>датчик холостого хода</t>
  </si>
  <si>
    <t>хомут пластик 3,6*200</t>
  </si>
  <si>
    <t>ИП Давьялов Вадим Борисовис</t>
  </si>
  <si>
    <t>договор № 75 от 26.12.2023г.</t>
  </si>
  <si>
    <t>масло Мобил 1040</t>
  </si>
  <si>
    <t>масло моторное</t>
  </si>
  <si>
    <t>договор №75 от 26.12.2023г.</t>
  </si>
  <si>
    <t>ацетилен технический</t>
  </si>
  <si>
    <t>кислород газообразный технический (150атм.)</t>
  </si>
  <si>
    <t>кг</t>
  </si>
  <si>
    <t>м3</t>
  </si>
  <si>
    <t>ООО "ЮЖНАЯ ТОРГОВО-МОНТАЖНАЯ КОМПАНИЯ"</t>
  </si>
  <si>
    <t>договор № 191 от 06.12.2023г.</t>
  </si>
  <si>
    <t xml:space="preserve">Договор № 210 от 28.12.2023 </t>
  </si>
  <si>
    <t>Договор № 205 от 20.12.2023г.</t>
  </si>
  <si>
    <t>Договор № 210 от 28.12.2023г.</t>
  </si>
  <si>
    <t>Договор № 210 от 28.12.2024</t>
  </si>
  <si>
    <t>договор №27-23/01 от 01.12.2023г.</t>
  </si>
  <si>
    <t>договор №29-23/01 от 01.12.2023г.</t>
  </si>
  <si>
    <t>договор №28-23/01 от 01.12.2023г.</t>
  </si>
  <si>
    <t>Услуги экскаватора</t>
  </si>
  <si>
    <t>ИП Беляшев А.Н.</t>
  </si>
  <si>
    <t>Диагностика приборов</t>
  </si>
  <si>
    <t>договор №187/12/2023 от 20.12.2023г.</t>
  </si>
  <si>
    <t>ООО НПФ "РОДОС"</t>
  </si>
  <si>
    <t>Поверка средств измерений</t>
  </si>
  <si>
    <t>договор 1918-ПК/2023 от 25.12.2023г.</t>
  </si>
  <si>
    <t xml:space="preserve">ООО Феррата </t>
  </si>
  <si>
    <t>Подключение к сети интернет</t>
  </si>
  <si>
    <t>ООО "ЮГТЕЛЕКОМ"</t>
  </si>
  <si>
    <t>договор № 26-01199 от 12.10.2022г.</t>
  </si>
  <si>
    <t>Устранение шиномонтажа</t>
  </si>
  <si>
    <t>Право использования программ</t>
  </si>
  <si>
    <t>АО "ПФ "СКБ Контур"</t>
  </si>
  <si>
    <t>договор № К028716/23 от 06.02.2023г.</t>
  </si>
  <si>
    <t>Хостинг с индентификатором (Тариф 201)</t>
  </si>
  <si>
    <t>договор №1322554/NIC от 23.03.2012г.</t>
  </si>
  <si>
    <t>ЗАО "Региональный Сетевой Информационный Центр"</t>
  </si>
  <si>
    <t>Разработка адаптации на платформе 1С Предприятие</t>
  </si>
  <si>
    <t>Кирюшкина Алла Борисовна ИП</t>
  </si>
  <si>
    <t>договор № 40 от 07.12.2023г.</t>
  </si>
  <si>
    <t>Информационное обслуживание</t>
  </si>
  <si>
    <t>Макеев Максим Николаевич</t>
  </si>
  <si>
    <t>договор №7/23 от 09.01.2023г.</t>
  </si>
  <si>
    <t>Услуга по адаптациии и сопровождению программ для эвм спс</t>
  </si>
  <si>
    <t>договор №177/1178-1 от 01.03.2023г.</t>
  </si>
  <si>
    <t>ООО Фактор Плюс</t>
  </si>
  <si>
    <t>Сумма с   текущ. таблице</t>
  </si>
  <si>
    <t>кол-во с текущ. таблице</t>
  </si>
  <si>
    <t>Сумма с  обор-сальд</t>
  </si>
  <si>
    <t>кол-во с обор-сальд</t>
  </si>
  <si>
    <t>ИТОГО</t>
  </si>
  <si>
    <t>НДС</t>
  </si>
  <si>
    <t>ГСМ</t>
  </si>
  <si>
    <t>№ б/н от 20.12.2023г.</t>
  </si>
  <si>
    <t>кассовый чек № б/н от 27.12.2023г.</t>
  </si>
  <si>
    <t>№ б/н от 29.12.2023г.</t>
  </si>
  <si>
    <t>договор № 65/25-ТК от 01.12.2023г.</t>
  </si>
  <si>
    <t>ИП Холод Александр Николаевич</t>
  </si>
  <si>
    <t>Услуги  крана-манипулятора</t>
  </si>
  <si>
    <t>договор № 116-23/04-5 от 04.12.2023г.</t>
  </si>
  <si>
    <t>договор № 117-23/04-5 от 08.12.2023г.</t>
  </si>
  <si>
    <t>Диагностирование технического состояния подземных газопроводов</t>
  </si>
  <si>
    <t>договор № 24-ТУ/23 от 20.06.2023г.</t>
  </si>
  <si>
    <t>ООО "Стройэкспертмонтаж"</t>
  </si>
  <si>
    <t>договор № 32-ТУ/23 от 16.08.2023г.</t>
  </si>
  <si>
    <t>Печать чертежа</t>
  </si>
  <si>
    <t>кассовый чек № б/н от 14.12.2023г.</t>
  </si>
  <si>
    <t>Заправка картриджа</t>
  </si>
  <si>
    <t>ИП ТРУНИН СЕРГЕЙ МИХАЙЛОВИЧ</t>
  </si>
  <si>
    <t>кассовый чек № б/н от 13.10.2023г.</t>
  </si>
  <si>
    <t>Проведение независимой оценки квалиф.в форме професс. Экзамена</t>
  </si>
  <si>
    <t>Проведение независимой оценки квалиф.в форме професс. экзамена</t>
  </si>
  <si>
    <t>Договор № 61.014/102849/2023 от 10.10.2023г.</t>
  </si>
  <si>
    <t>ООО "ЮЖНЫЙ ОКРУЖНОЙ ЦЕНТР ОЦЕНКИ КВАЛИФИКАЦИЙ"</t>
  </si>
  <si>
    <t>Договор № 61.014/102856/2023 от 10.10.2023г.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</si>
</sst>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0.00000"/>
    <numFmt numFmtId="167" formatCode="#,##0.00000"/>
    <numFmt numFmtId="168" formatCode="#,##0.0000"/>
    <numFmt numFmtId="169" formatCode="#,##0.000000"/>
    <numFmt numFmtId="170" formatCode="#,###.00000"/>
    <numFmt numFmtId="171" formatCode="0.000"/>
    <numFmt numFmtId="172" formatCode="mmm/yyyy"/>
    <numFmt numFmtId="173" formatCode="0.0000"/>
    <numFmt numFmtId="174" formatCode="[$-FC19]d\ mmmm\ yyyy\ &quot;г.&quot;"/>
    <numFmt numFmtId="175" formatCode="d/m;@"/>
    <numFmt numFmtId="176" formatCode="0.0"/>
  </numFmts>
  <fonts count="57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.5"/>
      <color indexed="8"/>
      <name val="Arial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theme="0" tint="-0.04997999966144562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2" fillId="0" borderId="0" xfId="33" applyAlignment="1">
      <alignment horizontal="center" vertical="top"/>
      <protection/>
    </xf>
    <xf numFmtId="0" fontId="3" fillId="0" borderId="0" xfId="33" applyFont="1" applyAlignment="1">
      <alignment vertical="center"/>
      <protection/>
    </xf>
    <xf numFmtId="0" fontId="2" fillId="0" borderId="0" xfId="33" applyAlignment="1">
      <alignment vertical="center"/>
      <protection/>
    </xf>
    <xf numFmtId="0" fontId="2" fillId="0" borderId="0" xfId="33" applyAlignment="1">
      <alignment vertical="top"/>
      <protection/>
    </xf>
    <xf numFmtId="0" fontId="2" fillId="0" borderId="0" xfId="33">
      <alignment/>
      <protection/>
    </xf>
    <xf numFmtId="0" fontId="7" fillId="33" borderId="10" xfId="33" applyFont="1" applyFill="1" applyBorder="1" applyAlignment="1">
      <alignment horizontal="center" vertical="top" wrapText="1"/>
      <protection/>
    </xf>
    <xf numFmtId="0" fontId="8" fillId="0" borderId="11" xfId="33" applyFont="1" applyBorder="1" applyAlignment="1">
      <alignment horizontal="center" vertical="top" wrapText="1"/>
      <protection/>
    </xf>
    <xf numFmtId="0" fontId="7" fillId="33" borderId="11" xfId="33" applyFont="1" applyFill="1" applyBorder="1" applyAlignment="1">
      <alignment horizontal="center" vertical="top" wrapText="1"/>
      <protection/>
    </xf>
    <xf numFmtId="0" fontId="7" fillId="0" borderId="11" xfId="33" applyFont="1" applyFill="1" applyBorder="1" applyAlignment="1">
      <alignment horizontal="center" vertical="top" wrapText="1"/>
      <protection/>
    </xf>
    <xf numFmtId="0" fontId="9" fillId="0" borderId="0" xfId="33" applyFont="1" applyAlignment="1">
      <alignment horizontal="center" vertical="top"/>
      <protection/>
    </xf>
    <xf numFmtId="0" fontId="2" fillId="0" borderId="12" xfId="33" applyBorder="1" applyAlignment="1">
      <alignment horizontal="center" vertical="top"/>
      <protection/>
    </xf>
    <xf numFmtId="0" fontId="3" fillId="34" borderId="12" xfId="33" applyFont="1" applyFill="1" applyBorder="1" applyAlignment="1">
      <alignment vertical="center"/>
      <protection/>
    </xf>
    <xf numFmtId="0" fontId="6" fillId="34" borderId="12" xfId="33" applyFont="1" applyFill="1" applyBorder="1" applyAlignment="1">
      <alignment horizontal="left" vertical="center" wrapText="1"/>
      <protection/>
    </xf>
    <xf numFmtId="0" fontId="2" fillId="34" borderId="12" xfId="33" applyFill="1" applyBorder="1" applyAlignment="1">
      <alignment vertical="center"/>
      <protection/>
    </xf>
    <xf numFmtId="0" fontId="10" fillId="34" borderId="12" xfId="33" applyFont="1" applyFill="1" applyBorder="1" applyAlignment="1">
      <alignment vertical="top"/>
      <protection/>
    </xf>
    <xf numFmtId="0" fontId="2" fillId="0" borderId="12" xfId="33" applyFont="1" applyFill="1" applyBorder="1" applyAlignment="1">
      <alignment vertical="top" wrapText="1"/>
      <protection/>
    </xf>
    <xf numFmtId="0" fontId="10" fillId="34" borderId="12" xfId="33" applyFont="1" applyFill="1" applyBorder="1" applyAlignment="1">
      <alignment horizontal="center" vertical="top" wrapText="1"/>
      <protection/>
    </xf>
    <xf numFmtId="0" fontId="11" fillId="0" borderId="0" xfId="33" applyFont="1">
      <alignment/>
      <protection/>
    </xf>
    <xf numFmtId="0" fontId="7" fillId="33" borderId="13" xfId="33" applyFont="1" applyFill="1" applyBorder="1" applyAlignment="1">
      <alignment horizontal="center" vertical="top" wrapText="1"/>
      <protection/>
    </xf>
    <xf numFmtId="167" fontId="2" fillId="0" borderId="0" xfId="33" applyNumberFormat="1" applyFill="1" applyBorder="1" applyAlignment="1">
      <alignment vertical="top"/>
      <protection/>
    </xf>
    <xf numFmtId="0" fontId="2" fillId="3" borderId="12" xfId="33" applyFill="1" applyBorder="1" applyAlignment="1">
      <alignment horizontal="center" vertical="top"/>
      <protection/>
    </xf>
    <xf numFmtId="14" fontId="5" fillId="0" borderId="12" xfId="33" applyNumberFormat="1" applyFont="1" applyFill="1" applyBorder="1" applyAlignment="1">
      <alignment horizontal="right" vertical="center" wrapText="1"/>
      <protection/>
    </xf>
    <xf numFmtId="0" fontId="6" fillId="0" borderId="12" xfId="33" applyFont="1" applyFill="1" applyBorder="1" applyAlignment="1">
      <alignment horizontal="left" vertical="center" wrapText="1"/>
      <protection/>
    </xf>
    <xf numFmtId="0" fontId="3" fillId="0" borderId="12" xfId="33" applyFont="1" applyFill="1" applyBorder="1" applyAlignment="1">
      <alignment vertical="center"/>
      <protection/>
    </xf>
    <xf numFmtId="0" fontId="3" fillId="0" borderId="12" xfId="33" applyFont="1" applyFill="1" applyBorder="1" applyAlignment="1">
      <alignment horizontal="center" vertical="center"/>
      <protection/>
    </xf>
    <xf numFmtId="0" fontId="11" fillId="0" borderId="14" xfId="33" applyFont="1" applyFill="1" applyBorder="1" applyAlignment="1">
      <alignment vertical="top" wrapText="1"/>
      <protection/>
    </xf>
    <xf numFmtId="0" fontId="2" fillId="0" borderId="14" xfId="33" applyFill="1" applyBorder="1" applyAlignment="1">
      <alignment horizontal="center" vertical="top"/>
      <protection/>
    </xf>
    <xf numFmtId="0" fontId="6" fillId="34" borderId="15" xfId="33" applyFont="1" applyFill="1" applyBorder="1" applyAlignment="1">
      <alignment horizontal="left" vertical="center" wrapText="1"/>
      <protection/>
    </xf>
    <xf numFmtId="0" fontId="3" fillId="34" borderId="15" xfId="33" applyFont="1" applyFill="1" applyBorder="1" applyAlignment="1">
      <alignment vertical="center"/>
      <protection/>
    </xf>
    <xf numFmtId="0" fontId="2" fillId="0" borderId="16" xfId="33" applyFont="1" applyFill="1" applyBorder="1" applyAlignment="1">
      <alignment vertical="top" wrapText="1"/>
      <protection/>
    </xf>
    <xf numFmtId="166" fontId="2" fillId="0" borderId="12" xfId="33" applyNumberFormat="1" applyFill="1" applyBorder="1" applyAlignment="1">
      <alignment vertical="top"/>
      <protection/>
    </xf>
    <xf numFmtId="0" fontId="2" fillId="0" borderId="17" xfId="33" applyFont="1" applyFill="1" applyBorder="1" applyAlignment="1">
      <alignment vertical="top" wrapText="1"/>
      <protection/>
    </xf>
    <xf numFmtId="0" fontId="11" fillId="0" borderId="12" xfId="33" applyFont="1" applyFill="1" applyBorder="1" applyAlignment="1">
      <alignment vertical="top" wrapText="1"/>
      <protection/>
    </xf>
    <xf numFmtId="0" fontId="2" fillId="0" borderId="18" xfId="33" applyFont="1" applyFill="1" applyBorder="1" applyAlignment="1">
      <alignment vertical="top" wrapText="1"/>
      <protection/>
    </xf>
    <xf numFmtId="0" fontId="11" fillId="0" borderId="12" xfId="33" applyFont="1" applyFill="1" applyBorder="1" applyAlignment="1">
      <alignment horizontal="center" vertical="top"/>
      <protection/>
    </xf>
    <xf numFmtId="14" fontId="14" fillId="0" borderId="12" xfId="33" applyNumberFormat="1" applyFont="1" applyFill="1" applyBorder="1" applyAlignment="1">
      <alignment horizontal="right" vertical="center" wrapText="1"/>
      <protection/>
    </xf>
    <xf numFmtId="0" fontId="15" fillId="0" borderId="12" xfId="33" applyFont="1" applyFill="1" applyBorder="1" applyAlignment="1">
      <alignment horizontal="left" vertical="center" wrapText="1"/>
      <protection/>
    </xf>
    <xf numFmtId="0" fontId="12" fillId="0" borderId="12" xfId="33" applyFont="1" applyFill="1" applyBorder="1" applyAlignment="1">
      <alignment vertical="center"/>
      <protection/>
    </xf>
    <xf numFmtId="0" fontId="12" fillId="0" borderId="12" xfId="33" applyFont="1" applyFill="1" applyBorder="1" applyAlignment="1">
      <alignment horizontal="center" vertical="center"/>
      <protection/>
    </xf>
    <xf numFmtId="0" fontId="2" fillId="0" borderId="17" xfId="33" applyFont="1" applyFill="1" applyBorder="1" applyAlignment="1">
      <alignment vertical="top"/>
      <protection/>
    </xf>
    <xf numFmtId="49" fontId="3" fillId="0" borderId="12" xfId="33" applyNumberFormat="1" applyFont="1" applyFill="1" applyBorder="1" applyAlignment="1">
      <alignment horizontal="center" vertical="center"/>
      <protection/>
    </xf>
    <xf numFmtId="0" fontId="6" fillId="0" borderId="16" xfId="33" applyFont="1" applyFill="1" applyBorder="1" applyAlignment="1">
      <alignment horizontal="left" vertical="center" wrapText="1"/>
      <protection/>
    </xf>
    <xf numFmtId="167" fontId="2" fillId="3" borderId="12" xfId="33" applyNumberFormat="1" applyFill="1" applyBorder="1" applyAlignment="1">
      <alignment vertical="top"/>
      <protection/>
    </xf>
    <xf numFmtId="1" fontId="2" fillId="3" borderId="12" xfId="33" applyNumberFormat="1" applyFill="1" applyBorder="1" applyAlignment="1">
      <alignment vertical="top"/>
      <protection/>
    </xf>
    <xf numFmtId="169" fontId="2" fillId="3" borderId="12" xfId="33" applyNumberFormat="1" applyFill="1" applyBorder="1" applyAlignment="1">
      <alignment vertical="top"/>
      <protection/>
    </xf>
    <xf numFmtId="4" fontId="2" fillId="3" borderId="12" xfId="33" applyNumberFormat="1" applyFill="1" applyBorder="1" applyAlignment="1">
      <alignment vertical="top"/>
      <protection/>
    </xf>
    <xf numFmtId="168" fontId="53" fillId="3" borderId="12" xfId="33" applyNumberFormat="1" applyFont="1" applyFill="1" applyBorder="1" applyAlignment="1">
      <alignment vertical="top"/>
      <protection/>
    </xf>
    <xf numFmtId="167" fontId="53" fillId="3" borderId="12" xfId="33" applyNumberFormat="1" applyFont="1" applyFill="1" applyBorder="1" applyAlignment="1">
      <alignment vertical="top"/>
      <protection/>
    </xf>
    <xf numFmtId="166" fontId="2" fillId="0" borderId="12" xfId="33" applyNumberFormat="1" applyFont="1" applyFill="1" applyBorder="1" applyAlignment="1">
      <alignment horizontal="right" vertical="top" wrapText="1"/>
      <protection/>
    </xf>
    <xf numFmtId="0" fontId="2" fillId="0" borderId="17" xfId="33" applyFont="1" applyFill="1" applyBorder="1" applyAlignment="1">
      <alignment horizontal="center" vertical="top" wrapText="1"/>
      <protection/>
    </xf>
    <xf numFmtId="1" fontId="3" fillId="0" borderId="14" xfId="33" applyNumberFormat="1" applyFont="1" applyFill="1" applyBorder="1" applyAlignment="1">
      <alignment horizontal="center" vertical="top" wrapText="1"/>
      <protection/>
    </xf>
    <xf numFmtId="166" fontId="2" fillId="0" borderId="0" xfId="33" applyNumberFormat="1" applyFill="1" applyAlignment="1">
      <alignment vertical="top"/>
      <protection/>
    </xf>
    <xf numFmtId="166" fontId="2" fillId="0" borderId="19" xfId="33" applyNumberFormat="1" applyFill="1" applyBorder="1" applyAlignment="1">
      <alignment vertical="top"/>
      <protection/>
    </xf>
    <xf numFmtId="0" fontId="2" fillId="0" borderId="17" xfId="33" applyFill="1" applyBorder="1" applyAlignment="1">
      <alignment horizontal="center" vertical="top"/>
      <protection/>
    </xf>
    <xf numFmtId="166" fontId="11" fillId="0" borderId="12" xfId="33" applyNumberFormat="1" applyFont="1" applyFill="1" applyBorder="1" applyAlignment="1">
      <alignment vertical="top"/>
      <protection/>
    </xf>
    <xf numFmtId="167" fontId="2" fillId="0" borderId="12" xfId="33" applyNumberFormat="1" applyFill="1" applyBorder="1" applyAlignment="1">
      <alignment vertical="top"/>
      <protection/>
    </xf>
    <xf numFmtId="167" fontId="11" fillId="0" borderId="12" xfId="33" applyNumberFormat="1" applyFont="1" applyFill="1" applyBorder="1" applyAlignment="1">
      <alignment vertical="top"/>
      <protection/>
    </xf>
    <xf numFmtId="0" fontId="2" fillId="0" borderId="12" xfId="33" applyFill="1" applyBorder="1" applyAlignment="1">
      <alignment horizontal="center" vertical="top"/>
      <protection/>
    </xf>
    <xf numFmtId="167" fontId="2" fillId="0" borderId="18" xfId="33" applyNumberFormat="1" applyFill="1" applyBorder="1" applyAlignment="1">
      <alignment vertical="top"/>
      <protection/>
    </xf>
    <xf numFmtId="0" fontId="2" fillId="0" borderId="18" xfId="33" applyFill="1" applyBorder="1" applyAlignment="1">
      <alignment horizontal="center" vertical="top"/>
      <protection/>
    </xf>
    <xf numFmtId="167" fontId="2" fillId="0" borderId="14" xfId="33" applyNumberFormat="1" applyFill="1" applyBorder="1" applyAlignment="1">
      <alignment vertical="top"/>
      <protection/>
    </xf>
    <xf numFmtId="168" fontId="11" fillId="0" borderId="12" xfId="33" applyNumberFormat="1" applyFont="1" applyFill="1" applyBorder="1" applyAlignment="1">
      <alignment vertical="top"/>
      <protection/>
    </xf>
    <xf numFmtId="0" fontId="2" fillId="3" borderId="15" xfId="33" applyFill="1" applyBorder="1" applyAlignment="1">
      <alignment horizontal="center" vertical="top"/>
      <protection/>
    </xf>
    <xf numFmtId="1" fontId="2" fillId="3" borderId="15" xfId="33" applyNumberFormat="1" applyFill="1" applyBorder="1" applyAlignment="1">
      <alignment vertical="top"/>
      <protection/>
    </xf>
    <xf numFmtId="0" fontId="2" fillId="3" borderId="17" xfId="33" applyFill="1" applyBorder="1" applyAlignment="1">
      <alignment vertical="top"/>
      <protection/>
    </xf>
    <xf numFmtId="0" fontId="2" fillId="3" borderId="14" xfId="33" applyFill="1" applyBorder="1" applyAlignment="1">
      <alignment vertical="top"/>
      <protection/>
    </xf>
    <xf numFmtId="4" fontId="2" fillId="3" borderId="20" xfId="33" applyNumberFormat="1" applyFill="1" applyBorder="1" applyAlignment="1">
      <alignment vertical="top"/>
      <protection/>
    </xf>
    <xf numFmtId="0" fontId="2" fillId="3" borderId="12" xfId="33" applyFill="1" applyBorder="1" applyAlignment="1">
      <alignment vertical="top"/>
      <protection/>
    </xf>
    <xf numFmtId="0" fontId="2" fillId="35" borderId="14" xfId="33" applyFill="1" applyBorder="1" applyAlignment="1">
      <alignment horizontal="center" vertical="top"/>
      <protection/>
    </xf>
    <xf numFmtId="0" fontId="3" fillId="34" borderId="14" xfId="33" applyFont="1" applyFill="1" applyBorder="1" applyAlignment="1">
      <alignment vertical="center"/>
      <protection/>
    </xf>
    <xf numFmtId="0" fontId="6" fillId="34" borderId="14" xfId="33" applyFont="1" applyFill="1" applyBorder="1" applyAlignment="1">
      <alignment horizontal="left" vertical="center" wrapText="1"/>
      <protection/>
    </xf>
    <xf numFmtId="0" fontId="2" fillId="34" borderId="14" xfId="33" applyFill="1" applyBorder="1" applyAlignment="1">
      <alignment vertical="center"/>
      <protection/>
    </xf>
    <xf numFmtId="0" fontId="10" fillId="34" borderId="14" xfId="33" applyFont="1" applyFill="1" applyBorder="1" applyAlignment="1">
      <alignment horizontal="center" vertical="top"/>
      <protection/>
    </xf>
    <xf numFmtId="4" fontId="2" fillId="34" borderId="14" xfId="33" applyNumberFormat="1" applyFill="1" applyBorder="1" applyAlignment="1">
      <alignment vertical="top"/>
      <protection/>
    </xf>
    <xf numFmtId="0" fontId="2" fillId="34" borderId="14" xfId="33" applyFill="1" applyBorder="1" applyAlignment="1">
      <alignment vertical="top"/>
      <protection/>
    </xf>
    <xf numFmtId="0" fontId="3" fillId="3" borderId="14" xfId="33" applyFont="1" applyFill="1" applyBorder="1" applyAlignment="1">
      <alignment horizontal="center" vertical="top" wrapText="1"/>
      <protection/>
    </xf>
    <xf numFmtId="4" fontId="2" fillId="3" borderId="21" xfId="33" applyNumberFormat="1" applyFill="1" applyBorder="1" applyAlignment="1">
      <alignment vertical="top"/>
      <protection/>
    </xf>
    <xf numFmtId="0" fontId="10" fillId="34" borderId="15" xfId="33" applyFont="1" applyFill="1" applyBorder="1" applyAlignment="1">
      <alignment horizontal="center" vertical="top" wrapText="1"/>
      <protection/>
    </xf>
    <xf numFmtId="0" fontId="2" fillId="0" borderId="15" xfId="33" applyFill="1" applyBorder="1" applyAlignment="1">
      <alignment horizontal="center" vertical="top"/>
      <protection/>
    </xf>
    <xf numFmtId="0" fontId="11" fillId="0" borderId="17" xfId="33" applyFont="1" applyFill="1" applyBorder="1" applyAlignment="1">
      <alignment vertical="top" wrapText="1"/>
      <protection/>
    </xf>
    <xf numFmtId="0" fontId="11" fillId="0" borderId="17" xfId="33" applyFont="1" applyFill="1" applyBorder="1" applyAlignment="1">
      <alignment vertical="top"/>
      <protection/>
    </xf>
    <xf numFmtId="0" fontId="10" fillId="36" borderId="12" xfId="33" applyFont="1" applyFill="1" applyBorder="1" applyAlignment="1">
      <alignment horizontal="center" vertical="top" wrapText="1"/>
      <protection/>
    </xf>
    <xf numFmtId="0" fontId="11" fillId="0" borderId="22" xfId="33" applyFont="1" applyFill="1" applyBorder="1" applyAlignment="1">
      <alignment vertical="top"/>
      <protection/>
    </xf>
    <xf numFmtId="166" fontId="11" fillId="0" borderId="12" xfId="33" applyNumberFormat="1" applyFont="1" applyFill="1" applyBorder="1" applyAlignment="1">
      <alignment horizontal="right" vertical="top" wrapText="1"/>
      <protection/>
    </xf>
    <xf numFmtId="1" fontId="12" fillId="0" borderId="14" xfId="33" applyNumberFormat="1" applyFont="1" applyFill="1" applyBorder="1" applyAlignment="1">
      <alignment horizontal="center" vertical="top" wrapText="1"/>
      <protection/>
    </xf>
    <xf numFmtId="0" fontId="2" fillId="0" borderId="0" xfId="33" applyFill="1" applyAlignment="1">
      <alignment vertical="top"/>
      <protection/>
    </xf>
    <xf numFmtId="0" fontId="2" fillId="0" borderId="0" xfId="33" applyBorder="1">
      <alignment/>
      <protection/>
    </xf>
    <xf numFmtId="0" fontId="9" fillId="0" borderId="0" xfId="33" applyFont="1" applyBorder="1" applyAlignment="1">
      <alignment horizontal="center" vertical="top"/>
      <protection/>
    </xf>
    <xf numFmtId="0" fontId="2" fillId="0" borderId="0" xfId="33" applyFill="1" applyBorder="1">
      <alignment/>
      <protection/>
    </xf>
    <xf numFmtId="0" fontId="11" fillId="0" borderId="0" xfId="33" applyFont="1" applyBorder="1">
      <alignment/>
      <protection/>
    </xf>
    <xf numFmtId="0" fontId="7" fillId="33" borderId="23" xfId="33" applyFont="1" applyFill="1" applyBorder="1" applyAlignment="1">
      <alignment horizontal="center" vertical="top" wrapText="1"/>
      <protection/>
    </xf>
    <xf numFmtId="0" fontId="2" fillId="0" borderId="24" xfId="33" applyFont="1" applyFill="1" applyBorder="1" applyAlignment="1">
      <alignment vertical="top" wrapText="1"/>
      <protection/>
    </xf>
    <xf numFmtId="0" fontId="2" fillId="3" borderId="24" xfId="33" applyFill="1" applyBorder="1" applyAlignment="1">
      <alignment vertical="top"/>
      <protection/>
    </xf>
    <xf numFmtId="0" fontId="11" fillId="0" borderId="12" xfId="33" applyFont="1" applyFill="1" applyBorder="1" applyAlignment="1">
      <alignment horizontal="left" vertical="top"/>
      <protection/>
    </xf>
    <xf numFmtId="171" fontId="12" fillId="0" borderId="14" xfId="33" applyNumberFormat="1" applyFont="1" applyFill="1" applyBorder="1" applyAlignment="1">
      <alignment horizontal="center" vertical="top" wrapText="1"/>
      <protection/>
    </xf>
    <xf numFmtId="0" fontId="15" fillId="0" borderId="18" xfId="33" applyFont="1" applyFill="1" applyBorder="1" applyAlignment="1">
      <alignment horizontal="left" vertical="center" wrapText="1"/>
      <protection/>
    </xf>
    <xf numFmtId="0" fontId="12" fillId="0" borderId="18" xfId="33" applyFont="1" applyFill="1" applyBorder="1" applyAlignment="1">
      <alignment vertical="center"/>
      <protection/>
    </xf>
    <xf numFmtId="0" fontId="12" fillId="0" borderId="18" xfId="33" applyFont="1" applyFill="1" applyBorder="1" applyAlignment="1">
      <alignment horizontal="center" vertical="center"/>
      <protection/>
    </xf>
    <xf numFmtId="0" fontId="11" fillId="0" borderId="18" xfId="33" applyFont="1" applyFill="1" applyBorder="1" applyAlignment="1">
      <alignment vertical="top" wrapText="1"/>
      <protection/>
    </xf>
    <xf numFmtId="167" fontId="11" fillId="0" borderId="18" xfId="33" applyNumberFormat="1" applyFont="1" applyFill="1" applyBorder="1" applyAlignment="1">
      <alignment vertical="top"/>
      <protection/>
    </xf>
    <xf numFmtId="0" fontId="11" fillId="0" borderId="18" xfId="33" applyFont="1" applyFill="1" applyBorder="1" applyAlignment="1">
      <alignment horizontal="center" vertical="top"/>
      <protection/>
    </xf>
    <xf numFmtId="0" fontId="11" fillId="0" borderId="0" xfId="33" applyFont="1" applyFill="1" applyBorder="1" applyAlignment="1">
      <alignment vertical="center" wrapText="1"/>
      <protection/>
    </xf>
    <xf numFmtId="166" fontId="2" fillId="0" borderId="14" xfId="33" applyNumberFormat="1" applyFill="1" applyBorder="1" applyAlignment="1">
      <alignment vertical="top"/>
      <protection/>
    </xf>
    <xf numFmtId="167" fontId="55" fillId="0" borderId="14" xfId="33" applyNumberFormat="1" applyFont="1" applyFill="1" applyBorder="1" applyAlignment="1">
      <alignment vertical="top"/>
      <protection/>
    </xf>
    <xf numFmtId="0" fontId="55" fillId="0" borderId="14" xfId="33" applyFont="1" applyFill="1" applyBorder="1" applyAlignment="1">
      <alignment horizontal="center" vertical="top"/>
      <protection/>
    </xf>
    <xf numFmtId="0" fontId="2" fillId="0" borderId="18" xfId="33" applyFont="1" applyFill="1" applyBorder="1" applyAlignment="1">
      <alignment horizontal="center" vertical="top"/>
      <protection/>
    </xf>
    <xf numFmtId="0" fontId="6" fillId="0" borderId="18" xfId="33" applyFont="1" applyFill="1" applyBorder="1" applyAlignment="1">
      <alignment horizontal="left" vertical="center" wrapText="1"/>
      <protection/>
    </xf>
    <xf numFmtId="0" fontId="2" fillId="0" borderId="0" xfId="33" applyFill="1" applyBorder="1" applyAlignment="1">
      <alignment wrapText="1"/>
      <protection/>
    </xf>
    <xf numFmtId="0" fontId="2" fillId="0" borderId="0" xfId="33" applyFill="1" applyBorder="1" applyAlignment="1">
      <alignment vertical="center" wrapText="1"/>
      <protection/>
    </xf>
    <xf numFmtId="0" fontId="11" fillId="0" borderId="0" xfId="33" applyFont="1" applyFill="1" applyBorder="1">
      <alignment/>
      <protection/>
    </xf>
    <xf numFmtId="0" fontId="2" fillId="0" borderId="0" xfId="33" applyFill="1">
      <alignment/>
      <protection/>
    </xf>
    <xf numFmtId="0" fontId="13" fillId="0" borderId="0" xfId="33" applyFont="1" applyFill="1" applyBorder="1">
      <alignment/>
      <protection/>
    </xf>
    <xf numFmtId="0" fontId="56" fillId="3" borderId="12" xfId="33" applyFont="1" applyFill="1" applyBorder="1" applyAlignment="1">
      <alignment horizontal="center" vertical="top"/>
      <protection/>
    </xf>
    <xf numFmtId="166" fontId="2" fillId="0" borderId="0" xfId="33" applyNumberFormat="1" applyFill="1" applyBorder="1">
      <alignment/>
      <protection/>
    </xf>
    <xf numFmtId="166" fontId="13" fillId="0" borderId="0" xfId="33" applyNumberFormat="1" applyFont="1" applyFill="1" applyBorder="1">
      <alignment/>
      <protection/>
    </xf>
    <xf numFmtId="0" fontId="10" fillId="3" borderId="25" xfId="33" applyFont="1" applyFill="1" applyBorder="1" applyAlignment="1">
      <alignment horizontal="center" vertical="top" wrapText="1"/>
      <protection/>
    </xf>
    <xf numFmtId="0" fontId="11" fillId="0" borderId="0" xfId="33" applyFont="1" applyFill="1" applyBorder="1" applyAlignment="1">
      <alignment horizontal="left" vertical="center" wrapText="1"/>
      <protection/>
    </xf>
    <xf numFmtId="0" fontId="3" fillId="0" borderId="17" xfId="33" applyFont="1" applyFill="1" applyBorder="1" applyAlignment="1">
      <alignment horizontal="center" vertical="center"/>
      <protection/>
    </xf>
    <xf numFmtId="2" fontId="2" fillId="0" borderId="0" xfId="33" applyNumberFormat="1" applyFill="1" applyBorder="1">
      <alignment/>
      <protection/>
    </xf>
    <xf numFmtId="0" fontId="11" fillId="0" borderId="0" xfId="33" applyFont="1" applyFill="1" applyBorder="1" applyAlignment="1">
      <alignment vertical="center"/>
      <protection/>
    </xf>
    <xf numFmtId="167" fontId="2" fillId="3" borderId="15" xfId="33" applyNumberFormat="1" applyFill="1" applyBorder="1" applyAlignment="1">
      <alignment vertical="top"/>
      <protection/>
    </xf>
    <xf numFmtId="0" fontId="11" fillId="0" borderId="26" xfId="33" applyFont="1" applyFill="1" applyBorder="1" applyAlignment="1">
      <alignment vertical="top"/>
      <protection/>
    </xf>
    <xf numFmtId="0" fontId="2" fillId="34" borderId="27" xfId="33" applyFill="1" applyBorder="1" applyAlignment="1">
      <alignment vertical="top"/>
      <protection/>
    </xf>
    <xf numFmtId="0" fontId="2" fillId="34" borderId="17" xfId="33" applyFill="1" applyBorder="1" applyAlignment="1">
      <alignment vertical="top"/>
      <protection/>
    </xf>
    <xf numFmtId="167" fontId="11" fillId="0" borderId="12" xfId="33" applyNumberFormat="1" applyFont="1" applyFill="1" applyBorder="1" applyAlignment="1">
      <alignment horizontal="right" vertical="top"/>
      <protection/>
    </xf>
    <xf numFmtId="0" fontId="2" fillId="0" borderId="28" xfId="33" applyFont="1" applyFill="1" applyBorder="1" applyAlignment="1">
      <alignment vertical="top" wrapText="1"/>
      <protection/>
    </xf>
    <xf numFmtId="0" fontId="2" fillId="0" borderId="29" xfId="33" applyFont="1" applyFill="1" applyBorder="1" applyAlignment="1">
      <alignment vertical="top" wrapText="1"/>
      <protection/>
    </xf>
    <xf numFmtId="0" fontId="2" fillId="0" borderId="26" xfId="33" applyFont="1" applyFill="1" applyBorder="1" applyAlignment="1">
      <alignment vertical="top" wrapText="1"/>
      <protection/>
    </xf>
    <xf numFmtId="0" fontId="2" fillId="0" borderId="27" xfId="33" applyFont="1" applyFill="1" applyBorder="1" applyAlignment="1">
      <alignment vertical="top" wrapText="1"/>
      <protection/>
    </xf>
    <xf numFmtId="0" fontId="2" fillId="34" borderId="26" xfId="33" applyFill="1" applyBorder="1" applyAlignment="1">
      <alignment vertical="top"/>
      <protection/>
    </xf>
    <xf numFmtId="0" fontId="2" fillId="0" borderId="0" xfId="33" applyBorder="1" applyAlignment="1">
      <alignment vertical="top"/>
      <protection/>
    </xf>
    <xf numFmtId="0" fontId="11" fillId="0" borderId="24" xfId="33" applyFont="1" applyFill="1" applyBorder="1" applyAlignment="1">
      <alignment vertical="top" wrapText="1"/>
      <protection/>
    </xf>
    <xf numFmtId="2" fontId="17" fillId="0" borderId="0" xfId="33" applyNumberFormat="1" applyFont="1" applyFill="1" applyBorder="1" applyAlignment="1">
      <alignment horizontal="left"/>
      <protection/>
    </xf>
    <xf numFmtId="166" fontId="2" fillId="0" borderId="0" xfId="33" applyNumberFormat="1" applyFont="1" applyFill="1" applyBorder="1">
      <alignment/>
      <protection/>
    </xf>
    <xf numFmtId="166" fontId="2" fillId="0" borderId="0" xfId="33" applyNumberFormat="1" applyFill="1" applyBorder="1" applyAlignment="1">
      <alignment horizontal="center"/>
      <protection/>
    </xf>
    <xf numFmtId="0" fontId="36" fillId="0" borderId="14" xfId="33" applyFont="1" applyFill="1" applyBorder="1" applyAlignment="1">
      <alignment vertical="top" wrapText="1"/>
      <protection/>
    </xf>
    <xf numFmtId="0" fontId="11" fillId="3" borderId="14" xfId="33" applyFont="1" applyFill="1" applyBorder="1" applyAlignment="1">
      <alignment vertical="top"/>
      <protection/>
    </xf>
    <xf numFmtId="0" fontId="11" fillId="0" borderId="14" xfId="33" applyFont="1" applyFill="1" applyBorder="1" applyAlignment="1">
      <alignment vertical="top"/>
      <protection/>
    </xf>
    <xf numFmtId="167" fontId="11" fillId="0" borderId="14" xfId="33" applyNumberFormat="1" applyFont="1" applyFill="1" applyBorder="1" applyAlignment="1">
      <alignment vertical="top"/>
      <protection/>
    </xf>
    <xf numFmtId="0" fontId="11" fillId="0" borderId="0" xfId="33" applyFont="1" applyFill="1" applyBorder="1" applyAlignment="1">
      <alignment horizontal="center" wrapText="1"/>
      <protection/>
    </xf>
    <xf numFmtId="0" fontId="11" fillId="0" borderId="0" xfId="33" applyFont="1" applyFill="1" applyBorder="1" applyAlignment="1">
      <alignment horizontal="center"/>
      <protection/>
    </xf>
    <xf numFmtId="175" fontId="2" fillId="0" borderId="0" xfId="33" applyNumberFormat="1" applyFill="1" applyBorder="1">
      <alignment/>
      <protection/>
    </xf>
    <xf numFmtId="167" fontId="11" fillId="0" borderId="0" xfId="33" applyNumberFormat="1" applyFont="1" applyFill="1" applyBorder="1">
      <alignment/>
      <protection/>
    </xf>
    <xf numFmtId="14" fontId="14" fillId="0" borderId="18" xfId="33" applyNumberFormat="1" applyFont="1" applyFill="1" applyBorder="1" applyAlignment="1">
      <alignment horizontal="right" vertical="center" wrapText="1"/>
      <protection/>
    </xf>
    <xf numFmtId="0" fontId="2" fillId="0" borderId="0" xfId="33" applyFill="1" applyBorder="1" applyAlignment="1">
      <alignment horizontal="center" vertical="center" wrapText="1"/>
      <protection/>
    </xf>
    <xf numFmtId="0" fontId="11" fillId="0" borderId="30" xfId="33" applyFont="1" applyFill="1" applyBorder="1" applyAlignment="1">
      <alignment vertical="top"/>
      <protection/>
    </xf>
    <xf numFmtId="0" fontId="11" fillId="0" borderId="31" xfId="33" applyFont="1" applyFill="1" applyBorder="1" applyAlignment="1">
      <alignment vertical="top"/>
      <protection/>
    </xf>
    <xf numFmtId="0" fontId="11" fillId="3" borderId="25" xfId="33" applyFont="1" applyFill="1" applyBorder="1" applyAlignment="1">
      <alignment vertical="top"/>
      <protection/>
    </xf>
    <xf numFmtId="0" fontId="2" fillId="0" borderId="14" xfId="33" applyFont="1" applyFill="1" applyBorder="1" applyAlignment="1">
      <alignment vertical="top" wrapText="1"/>
      <protection/>
    </xf>
    <xf numFmtId="166" fontId="2" fillId="0" borderId="14" xfId="33" applyNumberFormat="1" applyFill="1" applyBorder="1" applyAlignment="1">
      <alignment vertical="center"/>
      <protection/>
    </xf>
    <xf numFmtId="0" fontId="3" fillId="0" borderId="18" xfId="33" applyFont="1" applyFill="1" applyBorder="1" applyAlignment="1">
      <alignment vertical="center"/>
      <protection/>
    </xf>
    <xf numFmtId="0" fontId="3" fillId="0" borderId="22" xfId="33" applyFont="1" applyFill="1" applyBorder="1" applyAlignment="1">
      <alignment horizontal="center" vertical="center"/>
      <protection/>
    </xf>
    <xf numFmtId="167" fontId="11" fillId="0" borderId="31" xfId="33" applyNumberFormat="1" applyFont="1" applyFill="1" applyBorder="1" applyAlignment="1">
      <alignment vertical="top"/>
      <protection/>
    </xf>
    <xf numFmtId="0" fontId="11" fillId="0" borderId="31" xfId="33" applyFont="1" applyFill="1" applyBorder="1" applyAlignment="1">
      <alignment horizontal="center" vertical="top"/>
      <protection/>
    </xf>
    <xf numFmtId="14" fontId="5" fillId="0" borderId="14" xfId="33" applyNumberFormat="1" applyFont="1" applyFill="1" applyBorder="1" applyAlignment="1">
      <alignment horizontal="right" vertical="center" wrapText="1"/>
      <protection/>
    </xf>
    <xf numFmtId="2" fontId="2" fillId="0" borderId="0" xfId="33" applyNumberFormat="1" applyFont="1" applyFill="1" applyBorder="1">
      <alignment/>
      <protection/>
    </xf>
    <xf numFmtId="2" fontId="2" fillId="0" borderId="0" xfId="33" applyNumberFormat="1" applyFill="1" applyBorder="1" applyAlignment="1">
      <alignment horizontal="left"/>
      <protection/>
    </xf>
    <xf numFmtId="0" fontId="16" fillId="0" borderId="14" xfId="33" applyFont="1" applyFill="1" applyBorder="1" applyAlignment="1">
      <alignment vertical="top" wrapText="1"/>
      <protection/>
    </xf>
    <xf numFmtId="14" fontId="14" fillId="0" borderId="32" xfId="33" applyNumberFormat="1" applyFont="1" applyFill="1" applyBorder="1" applyAlignment="1">
      <alignment horizontal="right" vertical="center" wrapText="1"/>
      <protection/>
    </xf>
    <xf numFmtId="0" fontId="15" fillId="0" borderId="32" xfId="33" applyFont="1" applyFill="1" applyBorder="1" applyAlignment="1">
      <alignment horizontal="left" vertical="center" wrapText="1"/>
      <protection/>
    </xf>
    <xf numFmtId="0" fontId="12" fillId="0" borderId="32" xfId="33" applyFont="1" applyFill="1" applyBorder="1" applyAlignment="1">
      <alignment vertical="center"/>
      <protection/>
    </xf>
    <xf numFmtId="0" fontId="12" fillId="0" borderId="32" xfId="33" applyFont="1" applyFill="1" applyBorder="1" applyAlignment="1">
      <alignment horizontal="center" vertical="center"/>
      <protection/>
    </xf>
    <xf numFmtId="166" fontId="2" fillId="0" borderId="0" xfId="33" applyNumberFormat="1" applyFill="1" applyBorder="1" applyAlignment="1">
      <alignment horizontal="right"/>
      <protection/>
    </xf>
    <xf numFmtId="0" fontId="3" fillId="34" borderId="27" xfId="33" applyFont="1" applyFill="1" applyBorder="1" applyAlignment="1">
      <alignment vertical="center"/>
      <protection/>
    </xf>
    <xf numFmtId="0" fontId="2" fillId="34" borderId="15" xfId="33" applyFill="1" applyBorder="1" applyAlignment="1">
      <alignment vertical="center"/>
      <protection/>
    </xf>
    <xf numFmtId="0" fontId="2" fillId="0" borderId="0" xfId="33" applyFill="1" applyBorder="1" applyAlignment="1">
      <alignment vertical="center"/>
      <protection/>
    </xf>
    <xf numFmtId="2" fontId="55" fillId="0" borderId="14" xfId="33" applyNumberFormat="1" applyFont="1" applyFill="1" applyBorder="1" applyAlignment="1">
      <alignment horizontal="center" vertical="top" wrapText="1"/>
      <protection/>
    </xf>
    <xf numFmtId="0" fontId="53" fillId="0" borderId="0" xfId="33" applyFont="1" applyFill="1" applyBorder="1" applyAlignment="1">
      <alignment horizontal="center" wrapText="1"/>
      <protection/>
    </xf>
    <xf numFmtId="0" fontId="11" fillId="0" borderId="0" xfId="33" applyFont="1" applyFill="1" applyBorder="1" applyAlignment="1">
      <alignment horizontal="center" vertical="top" wrapText="1"/>
      <protection/>
    </xf>
    <xf numFmtId="1" fontId="3" fillId="0" borderId="31" xfId="33" applyNumberFormat="1" applyFont="1" applyFill="1" applyBorder="1" applyAlignment="1">
      <alignment horizontal="center" vertical="top" wrapText="1"/>
      <protection/>
    </xf>
    <xf numFmtId="0" fontId="3" fillId="0" borderId="15" xfId="33" applyFont="1" applyFill="1" applyBorder="1" applyAlignment="1">
      <alignment vertical="center"/>
      <protection/>
    </xf>
    <xf numFmtId="0" fontId="3" fillId="0" borderId="15" xfId="33" applyFont="1" applyFill="1" applyBorder="1" applyAlignment="1">
      <alignment horizontal="center" vertical="center"/>
      <protection/>
    </xf>
    <xf numFmtId="0" fontId="2" fillId="0" borderId="25" xfId="33" applyFont="1" applyFill="1" applyBorder="1" applyAlignment="1">
      <alignment vertical="top" wrapText="1"/>
      <protection/>
    </xf>
    <xf numFmtId="167" fontId="11" fillId="0" borderId="25" xfId="33" applyNumberFormat="1" applyFont="1" applyFill="1" applyBorder="1" applyAlignment="1">
      <alignment vertical="top"/>
      <protection/>
    </xf>
    <xf numFmtId="0" fontId="11" fillId="0" borderId="33" xfId="33" applyFont="1" applyFill="1" applyBorder="1" applyAlignment="1">
      <alignment horizontal="center" vertical="top"/>
      <protection/>
    </xf>
    <xf numFmtId="1" fontId="19" fillId="0" borderId="25" xfId="33" applyNumberFormat="1" applyFont="1" applyFill="1" applyBorder="1" applyAlignment="1">
      <alignment horizontal="center" vertical="center" wrapText="1"/>
      <protection/>
    </xf>
    <xf numFmtId="0" fontId="11" fillId="0" borderId="25" xfId="33" applyFont="1" applyFill="1" applyBorder="1" applyAlignment="1">
      <alignment vertical="top"/>
      <protection/>
    </xf>
    <xf numFmtId="0" fontId="11" fillId="0" borderId="14" xfId="33" applyFont="1" applyFill="1" applyBorder="1" applyAlignment="1">
      <alignment horizontal="center" vertical="top"/>
      <protection/>
    </xf>
    <xf numFmtId="0" fontId="53" fillId="0" borderId="34" xfId="33" applyFont="1" applyFill="1" applyBorder="1" applyAlignment="1">
      <alignment wrapText="1"/>
      <protection/>
    </xf>
    <xf numFmtId="0" fontId="53" fillId="0" borderId="0" xfId="33" applyFont="1" applyFill="1" applyBorder="1" applyAlignment="1">
      <alignment wrapText="1"/>
      <protection/>
    </xf>
    <xf numFmtId="168" fontId="11" fillId="0" borderId="18" xfId="33" applyNumberFormat="1" applyFont="1" applyFill="1" applyBorder="1" applyAlignment="1">
      <alignment vertical="top"/>
      <protection/>
    </xf>
    <xf numFmtId="171" fontId="3" fillId="0" borderId="14" xfId="33" applyNumberFormat="1" applyFont="1" applyFill="1" applyBorder="1" applyAlignment="1">
      <alignment horizontal="center" vertical="top" wrapText="1"/>
      <protection/>
    </xf>
    <xf numFmtId="0" fontId="11" fillId="0" borderId="35" xfId="33" applyFont="1" applyFill="1" applyBorder="1" applyAlignment="1">
      <alignment vertical="top" wrapText="1"/>
      <protection/>
    </xf>
    <xf numFmtId="0" fontId="2" fillId="0" borderId="14" xfId="33" applyFont="1" applyFill="1" applyBorder="1" applyAlignment="1">
      <alignment vertical="top"/>
      <protection/>
    </xf>
    <xf numFmtId="14" fontId="5" fillId="0" borderId="14" xfId="33" applyNumberFormat="1" applyFont="1" applyFill="1" applyBorder="1" applyAlignment="1">
      <alignment vertical="center"/>
      <protection/>
    </xf>
    <xf numFmtId="1" fontId="2" fillId="0" borderId="14" xfId="33" applyNumberFormat="1" applyFill="1" applyBorder="1" applyAlignment="1">
      <alignment horizontal="center" vertical="top"/>
      <protection/>
    </xf>
    <xf numFmtId="166" fontId="36" fillId="0" borderId="19" xfId="33" applyNumberFormat="1" applyFont="1" applyFill="1" applyBorder="1" applyAlignment="1">
      <alignment vertical="top"/>
      <protection/>
    </xf>
    <xf numFmtId="1" fontId="2" fillId="0" borderId="12" xfId="33" applyNumberFormat="1" applyFont="1" applyFill="1" applyBorder="1" applyAlignment="1">
      <alignment horizontal="center" vertical="top" wrapText="1"/>
      <protection/>
    </xf>
    <xf numFmtId="166" fontId="11" fillId="0" borderId="14" xfId="33" applyNumberFormat="1" applyFont="1" applyFill="1" applyBorder="1" applyAlignment="1">
      <alignment vertical="top"/>
      <protection/>
    </xf>
    <xf numFmtId="1" fontId="55" fillId="0" borderId="14" xfId="33" applyNumberFormat="1" applyFont="1" applyFill="1" applyBorder="1" applyAlignment="1">
      <alignment horizontal="center" vertical="top" wrapText="1"/>
      <protection/>
    </xf>
    <xf numFmtId="49" fontId="3" fillId="0" borderId="17" xfId="33" applyNumberFormat="1" applyFont="1" applyFill="1" applyBorder="1" applyAlignment="1">
      <alignment horizontal="center" vertical="center"/>
      <protection/>
    </xf>
    <xf numFmtId="166" fontId="11" fillId="0" borderId="19" xfId="33" applyNumberFormat="1" applyFont="1" applyFill="1" applyBorder="1" applyAlignment="1">
      <alignment vertical="top"/>
      <protection/>
    </xf>
    <xf numFmtId="14" fontId="3" fillId="0" borderId="14" xfId="33" applyNumberFormat="1" applyFont="1" applyFill="1" applyBorder="1" applyAlignment="1">
      <alignment vertical="center"/>
      <protection/>
    </xf>
    <xf numFmtId="1" fontId="2" fillId="0" borderId="12" xfId="33" applyNumberFormat="1" applyFont="1" applyFill="1" applyBorder="1" applyAlignment="1">
      <alignment horizontal="center" vertical="center" wrapText="1"/>
      <protection/>
    </xf>
    <xf numFmtId="166" fontId="36" fillId="0" borderId="14" xfId="33" applyNumberFormat="1" applyFont="1" applyFill="1" applyBorder="1" applyAlignment="1">
      <alignment vertical="top"/>
      <protection/>
    </xf>
    <xf numFmtId="176" fontId="2" fillId="0" borderId="12" xfId="33" applyNumberFormat="1" applyFont="1" applyFill="1" applyBorder="1" applyAlignment="1">
      <alignment horizontal="center" vertical="top" wrapText="1"/>
      <protection/>
    </xf>
    <xf numFmtId="2" fontId="13" fillId="0" borderId="0" xfId="33" applyNumberFormat="1" applyFont="1" applyFill="1" applyBorder="1">
      <alignment/>
      <protection/>
    </xf>
    <xf numFmtId="0" fontId="17" fillId="37" borderId="0" xfId="33" applyFont="1" applyFill="1" applyBorder="1" applyAlignment="1">
      <alignment wrapText="1"/>
      <protection/>
    </xf>
    <xf numFmtId="0" fontId="17" fillId="19" borderId="0" xfId="33" applyFont="1" applyFill="1" applyBorder="1" applyAlignment="1">
      <alignment wrapText="1"/>
      <protection/>
    </xf>
    <xf numFmtId="0" fontId="17" fillId="19" borderId="0" xfId="33" applyFont="1" applyFill="1" applyBorder="1" applyAlignment="1">
      <alignment horizontal="center" wrapText="1"/>
      <protection/>
    </xf>
    <xf numFmtId="2" fontId="17" fillId="5" borderId="0" xfId="33" applyNumberFormat="1" applyFont="1" applyFill="1" applyBorder="1" applyAlignment="1">
      <alignment horizontal="left"/>
      <protection/>
    </xf>
    <xf numFmtId="2" fontId="17" fillId="6" borderId="0" xfId="33" applyNumberFormat="1" applyFont="1" applyFill="1" applyBorder="1" applyAlignment="1">
      <alignment horizontal="left"/>
      <protection/>
    </xf>
    <xf numFmtId="166" fontId="13" fillId="37" borderId="0" xfId="33" applyNumberFormat="1" applyFont="1" applyFill="1" applyBorder="1">
      <alignment/>
      <protection/>
    </xf>
    <xf numFmtId="2" fontId="13" fillId="37" borderId="0" xfId="33" applyNumberFormat="1" applyFont="1" applyFill="1" applyBorder="1">
      <alignment/>
      <protection/>
    </xf>
    <xf numFmtId="0" fontId="13" fillId="7" borderId="0" xfId="33" applyFont="1" applyFill="1" applyBorder="1">
      <alignment/>
      <protection/>
    </xf>
    <xf numFmtId="2" fontId="18" fillId="0" borderId="0" xfId="33" applyNumberFormat="1" applyFont="1" applyFill="1" applyBorder="1" applyAlignment="1">
      <alignment horizontal="left"/>
      <protection/>
    </xf>
    <xf numFmtId="166" fontId="18" fillId="5" borderId="0" xfId="33" applyNumberFormat="1" applyFont="1" applyFill="1" applyBorder="1">
      <alignment/>
      <protection/>
    </xf>
    <xf numFmtId="166" fontId="2" fillId="5" borderId="0" xfId="33" applyNumberFormat="1" applyFill="1" applyBorder="1">
      <alignment/>
      <protection/>
    </xf>
    <xf numFmtId="166" fontId="18" fillId="2" borderId="0" xfId="33" applyNumberFormat="1" applyFont="1" applyFill="1" applyBorder="1">
      <alignment/>
      <protection/>
    </xf>
    <xf numFmtId="173" fontId="2" fillId="0" borderId="0" xfId="33" applyNumberFormat="1" applyFill="1" applyBorder="1">
      <alignment/>
      <protection/>
    </xf>
    <xf numFmtId="2" fontId="2" fillId="0" borderId="0" xfId="33" applyNumberFormat="1" applyFill="1" applyAlignment="1">
      <alignment vertical="top"/>
      <protection/>
    </xf>
    <xf numFmtId="0" fontId="11" fillId="0" borderId="14" xfId="33" applyFont="1" applyFill="1" applyBorder="1" applyAlignment="1">
      <alignment horizontal="left" vertical="top" wrapText="1"/>
      <protection/>
    </xf>
    <xf numFmtId="0" fontId="11" fillId="0" borderId="0" xfId="33" applyFont="1" applyFill="1" applyBorder="1" applyAlignment="1">
      <alignment horizontal="left" vertical="center" wrapText="1"/>
      <protection/>
    </xf>
    <xf numFmtId="0" fontId="2" fillId="0" borderId="0" xfId="33" applyFill="1" applyBorder="1" applyAlignment="1">
      <alignment horizontal="center" vertical="center" wrapText="1"/>
      <protection/>
    </xf>
    <xf numFmtId="0" fontId="6" fillId="33" borderId="36" xfId="33" applyFont="1" applyFill="1" applyBorder="1" applyAlignment="1">
      <alignment horizontal="center" vertical="center" textRotation="90" wrapText="1"/>
      <protection/>
    </xf>
    <xf numFmtId="0" fontId="6" fillId="33" borderId="36" xfId="33" applyFont="1" applyFill="1" applyBorder="1" applyAlignment="1">
      <alignment horizontal="center" vertical="center" wrapText="1"/>
      <protection/>
    </xf>
    <xf numFmtId="0" fontId="6" fillId="33" borderId="37" xfId="33" applyFont="1" applyFill="1" applyBorder="1" applyAlignment="1">
      <alignment horizontal="center" vertical="center" wrapText="1"/>
      <protection/>
    </xf>
    <xf numFmtId="0" fontId="6" fillId="33" borderId="38" xfId="33" applyFont="1" applyFill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right" vertical="top" wrapText="1"/>
      <protection/>
    </xf>
    <xf numFmtId="0" fontId="2" fillId="0" borderId="0" xfId="33" applyFont="1" applyBorder="1" applyAlignment="1">
      <alignment horizontal="center" vertical="top" wrapText="1"/>
      <protection/>
    </xf>
    <xf numFmtId="0" fontId="4" fillId="33" borderId="36" xfId="33" applyFont="1" applyFill="1" applyBorder="1" applyAlignment="1">
      <alignment horizontal="center" vertical="center" wrapText="1"/>
      <protection/>
    </xf>
    <xf numFmtId="0" fontId="5" fillId="0" borderId="36" xfId="33" applyFont="1" applyBorder="1" applyAlignment="1">
      <alignment horizontal="center" vertical="center" wrapText="1"/>
      <protection/>
    </xf>
    <xf numFmtId="0" fontId="2" fillId="0" borderId="0" xfId="33" applyFill="1" applyBorder="1" applyAlignment="1">
      <alignment horizontal="left" vertical="center" wrapText="1"/>
      <protection/>
    </xf>
    <xf numFmtId="0" fontId="16" fillId="0" borderId="0" xfId="33" applyFont="1" applyFill="1" applyBorder="1" applyAlignment="1">
      <alignment horizontal="left" vertical="top" wrapText="1"/>
      <protection/>
    </xf>
    <xf numFmtId="0" fontId="6" fillId="33" borderId="39" xfId="33" applyFont="1" applyFill="1" applyBorder="1" applyAlignment="1">
      <alignment horizontal="center" vertical="center" textRotation="90" wrapText="1"/>
      <protection/>
    </xf>
    <xf numFmtId="0" fontId="2" fillId="0" borderId="0" xfId="33" applyAlignment="1">
      <alignment horizontal="center" vertical="center"/>
      <protection/>
    </xf>
    <xf numFmtId="0" fontId="6" fillId="0" borderId="36" xfId="33" applyFont="1" applyFill="1" applyBorder="1" applyAlignment="1">
      <alignment horizontal="center" vertical="center" textRotation="90" wrapText="1"/>
      <protection/>
    </xf>
    <xf numFmtId="0" fontId="2" fillId="0" borderId="0" xfId="33" applyFill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0"/>
  <sheetViews>
    <sheetView tabSelected="1" zoomScale="90" zoomScaleNormal="90" zoomScalePageLayoutView="0" workbookViewId="0" topLeftCell="A13">
      <selection activeCell="P24" sqref="P24:U25"/>
    </sheetView>
  </sheetViews>
  <sheetFormatPr defaultColWidth="10.83203125" defaultRowHeight="11.25"/>
  <cols>
    <col min="1" max="1" width="13.66015625" style="1" customWidth="1"/>
    <col min="2" max="2" width="12.5" style="2" customWidth="1"/>
    <col min="3" max="4" width="5" style="3" customWidth="1"/>
    <col min="5" max="5" width="4.16015625" style="3" customWidth="1"/>
    <col min="6" max="6" width="4.5" style="3" customWidth="1"/>
    <col min="7" max="7" width="4.33203125" style="3" customWidth="1"/>
    <col min="8" max="8" width="5" style="3" customWidth="1"/>
    <col min="9" max="9" width="5.83203125" style="3" customWidth="1"/>
    <col min="10" max="10" width="5" style="3" customWidth="1"/>
    <col min="11" max="11" width="6.83203125" style="3" customWidth="1"/>
    <col min="12" max="12" width="4.66015625" style="3" customWidth="1"/>
    <col min="13" max="13" width="7.33203125" style="3" customWidth="1"/>
    <col min="14" max="14" width="27.83203125" style="3" customWidth="1"/>
    <col min="15" max="15" width="6" style="3" customWidth="1"/>
    <col min="16" max="16" width="36.83203125" style="4" customWidth="1"/>
    <col min="17" max="17" width="16.66015625" style="4" customWidth="1"/>
    <col min="18" max="18" width="11.33203125" style="4" customWidth="1"/>
    <col min="19" max="19" width="12.66015625" style="4" customWidth="1"/>
    <col min="20" max="20" width="21" style="4" customWidth="1"/>
    <col min="21" max="21" width="57.83203125" style="4" customWidth="1"/>
    <col min="22" max="22" width="58.5" style="4" customWidth="1"/>
    <col min="23" max="23" width="24" style="5" customWidth="1"/>
    <col min="24" max="24" width="16.33203125" style="5" customWidth="1"/>
    <col min="25" max="25" width="14" style="5" bestFit="1" customWidth="1"/>
    <col min="26" max="26" width="19.33203125" style="5" customWidth="1"/>
    <col min="27" max="27" width="16.16015625" style="5" customWidth="1"/>
    <col min="28" max="28" width="16" style="5" bestFit="1" customWidth="1"/>
    <col min="29" max="29" width="16" style="5" customWidth="1"/>
    <col min="30" max="30" width="10.83203125" style="5" customWidth="1"/>
    <col min="31" max="31" width="15.66015625" style="5" bestFit="1" customWidth="1"/>
    <col min="32" max="16384" width="10.83203125" style="5" customWidth="1"/>
  </cols>
  <sheetData>
    <row r="1" spans="20:31" ht="27" customHeight="1">
      <c r="T1" s="219"/>
      <c r="U1" s="219"/>
      <c r="V1" s="219"/>
      <c r="W1" s="111"/>
      <c r="X1" s="111"/>
      <c r="Y1" s="111"/>
      <c r="Z1" s="111"/>
      <c r="AA1" s="111"/>
      <c r="AB1" s="111"/>
      <c r="AC1" s="111"/>
      <c r="AD1" s="111"/>
      <c r="AE1" s="111"/>
    </row>
    <row r="2" spans="1:31" ht="31.5" customHeight="1">
      <c r="A2" s="220" t="s">
        <v>94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111"/>
      <c r="X2" s="111"/>
      <c r="Y2" s="111"/>
      <c r="Z2" s="111"/>
      <c r="AA2" s="111"/>
      <c r="AB2" s="111"/>
      <c r="AC2" s="111"/>
      <c r="AD2" s="111"/>
      <c r="AE2" s="111"/>
    </row>
    <row r="3" spans="23:31" ht="15">
      <c r="W3" s="111"/>
      <c r="X3" s="111"/>
      <c r="Y3" s="111"/>
      <c r="Z3" s="111"/>
      <c r="AA3" s="111"/>
      <c r="AB3" s="111"/>
      <c r="AC3" s="111"/>
      <c r="AD3" s="111"/>
      <c r="AE3" s="111"/>
    </row>
    <row r="4" spans="1:31" ht="46.5" customHeight="1" thickBot="1">
      <c r="A4" s="221" t="s">
        <v>0</v>
      </c>
      <c r="B4" s="222" t="s">
        <v>1</v>
      </c>
      <c r="C4" s="216" t="s">
        <v>2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27" t="s">
        <v>3</v>
      </c>
      <c r="Q4" s="215" t="s">
        <v>4</v>
      </c>
      <c r="R4" s="215" t="s">
        <v>5</v>
      </c>
      <c r="S4" s="215" t="s">
        <v>6</v>
      </c>
      <c r="T4" s="215" t="s">
        <v>7</v>
      </c>
      <c r="U4" s="215" t="s">
        <v>8</v>
      </c>
      <c r="V4" s="225" t="s">
        <v>9</v>
      </c>
      <c r="W4" s="111"/>
      <c r="X4" s="111"/>
      <c r="Y4" s="111"/>
      <c r="Z4" s="111"/>
      <c r="AA4" s="111"/>
      <c r="AB4" s="111"/>
      <c r="AC4" s="111"/>
      <c r="AD4" s="111"/>
      <c r="AE4" s="111"/>
    </row>
    <row r="5" spans="1:31" ht="24.75" customHeight="1" thickBot="1">
      <c r="A5" s="221"/>
      <c r="B5" s="222"/>
      <c r="C5" s="216" t="s">
        <v>10</v>
      </c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7" t="s">
        <v>11</v>
      </c>
      <c r="O5" s="217"/>
      <c r="P5" s="227"/>
      <c r="Q5" s="215"/>
      <c r="R5" s="215"/>
      <c r="S5" s="215"/>
      <c r="T5" s="215"/>
      <c r="U5" s="215"/>
      <c r="V5" s="225"/>
      <c r="W5" s="111"/>
      <c r="X5" s="111"/>
      <c r="Y5" s="111"/>
      <c r="Z5" s="111"/>
      <c r="AA5" s="111"/>
      <c r="AB5" s="111"/>
      <c r="AC5" s="111"/>
      <c r="AD5" s="111"/>
      <c r="AE5" s="111"/>
    </row>
    <row r="6" spans="1:31" ht="24.75" customHeight="1" thickBot="1">
      <c r="A6" s="221"/>
      <c r="B6" s="222"/>
      <c r="C6" s="216" t="s">
        <v>12</v>
      </c>
      <c r="D6" s="216"/>
      <c r="E6" s="216"/>
      <c r="F6" s="216"/>
      <c r="G6" s="216"/>
      <c r="H6" s="216"/>
      <c r="I6" s="216"/>
      <c r="J6" s="216"/>
      <c r="K6" s="216"/>
      <c r="L6" s="216"/>
      <c r="M6" s="216" t="s">
        <v>13</v>
      </c>
      <c r="N6" s="218" t="s">
        <v>14</v>
      </c>
      <c r="O6" s="218"/>
      <c r="P6" s="227"/>
      <c r="Q6" s="215"/>
      <c r="R6" s="215"/>
      <c r="S6" s="215"/>
      <c r="T6" s="215"/>
      <c r="U6" s="215"/>
      <c r="V6" s="225"/>
      <c r="W6" s="111"/>
      <c r="X6" s="111"/>
      <c r="Y6" s="111"/>
      <c r="Z6" s="111"/>
      <c r="AA6" s="111"/>
      <c r="AB6" s="111"/>
      <c r="AC6" s="111"/>
      <c r="AD6" s="111"/>
      <c r="AE6" s="111"/>
    </row>
    <row r="7" spans="1:31" ht="15.75" customHeight="1" thickBot="1">
      <c r="A7" s="221"/>
      <c r="B7" s="222"/>
      <c r="C7" s="216" t="s">
        <v>15</v>
      </c>
      <c r="D7" s="216"/>
      <c r="E7" s="216"/>
      <c r="F7" s="216" t="s">
        <v>16</v>
      </c>
      <c r="G7" s="216"/>
      <c r="H7" s="216"/>
      <c r="I7" s="217" t="s">
        <v>17</v>
      </c>
      <c r="J7" s="217"/>
      <c r="K7" s="217" t="s">
        <v>17</v>
      </c>
      <c r="L7" s="217"/>
      <c r="M7" s="216"/>
      <c r="N7" s="215" t="s">
        <v>18</v>
      </c>
      <c r="O7" s="215" t="s">
        <v>19</v>
      </c>
      <c r="P7" s="227"/>
      <c r="Q7" s="215"/>
      <c r="R7" s="215"/>
      <c r="S7" s="215"/>
      <c r="T7" s="215"/>
      <c r="U7" s="215"/>
      <c r="V7" s="225"/>
      <c r="W7" s="111"/>
      <c r="X7" s="111"/>
      <c r="Y7" s="111"/>
      <c r="Z7" s="111"/>
      <c r="AA7" s="111"/>
      <c r="AB7" s="111"/>
      <c r="AC7" s="111"/>
      <c r="AD7" s="111"/>
      <c r="AE7" s="111"/>
    </row>
    <row r="8" spans="1:31" ht="27" customHeight="1" thickBot="1">
      <c r="A8" s="221"/>
      <c r="B8" s="222"/>
      <c r="C8" s="216"/>
      <c r="D8" s="216"/>
      <c r="E8" s="216"/>
      <c r="F8" s="216"/>
      <c r="G8" s="216"/>
      <c r="H8" s="216"/>
      <c r="I8" s="218" t="s">
        <v>20</v>
      </c>
      <c r="J8" s="218"/>
      <c r="K8" s="218" t="s">
        <v>21</v>
      </c>
      <c r="L8" s="218"/>
      <c r="M8" s="216"/>
      <c r="N8" s="215"/>
      <c r="O8" s="215"/>
      <c r="P8" s="227"/>
      <c r="Q8" s="215"/>
      <c r="R8" s="215"/>
      <c r="S8" s="215"/>
      <c r="T8" s="215"/>
      <c r="U8" s="215"/>
      <c r="V8" s="225"/>
      <c r="W8" s="111"/>
      <c r="X8" s="111"/>
      <c r="Y8" s="111"/>
      <c r="Z8" s="111"/>
      <c r="AA8" s="111"/>
      <c r="AB8" s="111"/>
      <c r="AC8" s="111"/>
      <c r="AD8" s="111"/>
      <c r="AE8" s="111"/>
    </row>
    <row r="9" spans="1:31" ht="24.75" customHeight="1" thickBot="1">
      <c r="A9" s="221"/>
      <c r="B9" s="222"/>
      <c r="C9" s="215" t="s">
        <v>22</v>
      </c>
      <c r="D9" s="215" t="s">
        <v>23</v>
      </c>
      <c r="E9" s="215" t="s">
        <v>24</v>
      </c>
      <c r="F9" s="215" t="s">
        <v>25</v>
      </c>
      <c r="G9" s="215" t="s">
        <v>26</v>
      </c>
      <c r="H9" s="215" t="s">
        <v>27</v>
      </c>
      <c r="I9" s="215" t="s">
        <v>28</v>
      </c>
      <c r="J9" s="215" t="s">
        <v>29</v>
      </c>
      <c r="K9" s="215" t="s">
        <v>30</v>
      </c>
      <c r="L9" s="215" t="s">
        <v>31</v>
      </c>
      <c r="M9" s="216"/>
      <c r="N9" s="215"/>
      <c r="O9" s="215"/>
      <c r="P9" s="227"/>
      <c r="Q9" s="215"/>
      <c r="R9" s="215"/>
      <c r="S9" s="215"/>
      <c r="T9" s="215"/>
      <c r="U9" s="215"/>
      <c r="V9" s="225"/>
      <c r="W9" s="111"/>
      <c r="X9" s="111"/>
      <c r="Y9" s="111"/>
      <c r="Z9" s="111"/>
      <c r="AA9" s="111"/>
      <c r="AB9" s="111"/>
      <c r="AC9" s="111"/>
      <c r="AD9" s="111"/>
      <c r="AE9" s="111"/>
    </row>
    <row r="10" spans="1:33" ht="186.75" customHeight="1" thickBot="1">
      <c r="A10" s="221"/>
      <c r="B10" s="222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6"/>
      <c r="N10" s="215"/>
      <c r="O10" s="215"/>
      <c r="P10" s="227"/>
      <c r="Q10" s="215"/>
      <c r="R10" s="215"/>
      <c r="S10" s="215"/>
      <c r="T10" s="215"/>
      <c r="U10" s="215"/>
      <c r="V10" s="225"/>
      <c r="W10" s="89"/>
      <c r="X10" s="89"/>
      <c r="Y10" s="89"/>
      <c r="Z10" s="89"/>
      <c r="AA10" s="89"/>
      <c r="AB10" s="89"/>
      <c r="AC10" s="89"/>
      <c r="AD10" s="89"/>
      <c r="AE10" s="89"/>
      <c r="AF10" s="87"/>
      <c r="AG10" s="87"/>
    </row>
    <row r="11" spans="1:33" s="10" customFormat="1" ht="15" customHeight="1">
      <c r="A11" s="6">
        <v>1</v>
      </c>
      <c r="B11" s="7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  <c r="O11" s="8">
        <v>15</v>
      </c>
      <c r="P11" s="9">
        <v>16</v>
      </c>
      <c r="Q11" s="8">
        <v>17</v>
      </c>
      <c r="R11" s="8">
        <v>18</v>
      </c>
      <c r="S11" s="8">
        <v>19</v>
      </c>
      <c r="T11" s="19">
        <v>20</v>
      </c>
      <c r="U11" s="6">
        <v>21</v>
      </c>
      <c r="V11" s="91">
        <v>22</v>
      </c>
      <c r="W11" s="224"/>
      <c r="X11" s="224"/>
      <c r="Y11" s="224"/>
      <c r="Z11" s="224"/>
      <c r="AA11" s="224"/>
      <c r="AB11" s="224"/>
      <c r="AC11" s="224"/>
      <c r="AD11" s="224"/>
      <c r="AE11" s="224"/>
      <c r="AF11" s="88"/>
      <c r="AG11" s="88"/>
    </row>
    <row r="12" spans="1:33" ht="39" customHeight="1">
      <c r="A12" s="11">
        <v>1</v>
      </c>
      <c r="B12" s="22">
        <v>45291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4" t="s">
        <v>32</v>
      </c>
      <c r="O12" s="25">
        <v>0</v>
      </c>
      <c r="P12" s="94" t="s">
        <v>33</v>
      </c>
      <c r="Q12" s="49">
        <v>0.01156</v>
      </c>
      <c r="R12" s="50" t="s">
        <v>34</v>
      </c>
      <c r="S12" s="51">
        <v>5122.93</v>
      </c>
      <c r="T12" s="52">
        <f>Q12*S12</f>
        <v>59.22107080000001</v>
      </c>
      <c r="U12" s="16" t="s">
        <v>35</v>
      </c>
      <c r="V12" s="92" t="s">
        <v>66</v>
      </c>
      <c r="W12" s="224"/>
      <c r="X12" s="224"/>
      <c r="Y12" s="224"/>
      <c r="Z12" s="224"/>
      <c r="AA12" s="224"/>
      <c r="AB12" s="224"/>
      <c r="AC12" s="224"/>
      <c r="AD12" s="224"/>
      <c r="AE12" s="224"/>
      <c r="AF12" s="87"/>
      <c r="AG12" s="87"/>
    </row>
    <row r="13" spans="1:33" ht="15">
      <c r="A13" s="113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4"/>
      <c r="P13" s="15" t="s">
        <v>36</v>
      </c>
      <c r="Q13" s="46"/>
      <c r="R13" s="65"/>
      <c r="S13" s="66"/>
      <c r="T13" s="67"/>
      <c r="U13" s="68"/>
      <c r="V13" s="93"/>
      <c r="W13" s="89"/>
      <c r="X13" s="89"/>
      <c r="Y13" s="89"/>
      <c r="Z13" s="89"/>
      <c r="AA13" s="89"/>
      <c r="AB13" s="89"/>
      <c r="AC13" s="89"/>
      <c r="AD13" s="89"/>
      <c r="AE13" s="89"/>
      <c r="AF13" s="87"/>
      <c r="AG13" s="87"/>
    </row>
    <row r="14" spans="1:33" ht="40.5" customHeight="1">
      <c r="A14" s="58">
        <v>2</v>
      </c>
      <c r="B14" s="22">
        <v>45291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4" t="s">
        <v>32</v>
      </c>
      <c r="O14" s="41">
        <v>0</v>
      </c>
      <c r="P14" s="16" t="s">
        <v>37</v>
      </c>
      <c r="Q14" s="84">
        <v>8.44958</v>
      </c>
      <c r="R14" s="50" t="s">
        <v>38</v>
      </c>
      <c r="S14" s="95">
        <v>11.576</v>
      </c>
      <c r="T14" s="53">
        <v>97.81238</v>
      </c>
      <c r="U14" s="30" t="s">
        <v>39</v>
      </c>
      <c r="V14" s="132" t="s">
        <v>86</v>
      </c>
      <c r="W14" s="223"/>
      <c r="X14" s="223"/>
      <c r="Y14" s="108"/>
      <c r="Z14" s="108"/>
      <c r="AA14" s="108"/>
      <c r="AB14" s="108"/>
      <c r="AC14" s="108"/>
      <c r="AD14" s="89"/>
      <c r="AE14" s="89"/>
      <c r="AF14" s="87"/>
      <c r="AG14" s="87"/>
    </row>
    <row r="15" spans="1:33" ht="38.25" customHeight="1">
      <c r="A15" s="58">
        <f>1+A14</f>
        <v>3</v>
      </c>
      <c r="B15" s="22">
        <v>45291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4" t="s">
        <v>32</v>
      </c>
      <c r="O15" s="41">
        <v>0</v>
      </c>
      <c r="P15" s="16" t="s">
        <v>40</v>
      </c>
      <c r="Q15" s="84">
        <v>8.44958</v>
      </c>
      <c r="R15" s="50" t="s">
        <v>38</v>
      </c>
      <c r="S15" s="95">
        <v>4.555</v>
      </c>
      <c r="T15" s="53">
        <v>38.48785</v>
      </c>
      <c r="U15" s="30" t="s">
        <v>39</v>
      </c>
      <c r="V15" s="183" t="s">
        <v>65</v>
      </c>
      <c r="W15" s="223"/>
      <c r="X15" s="223"/>
      <c r="Y15" s="108"/>
      <c r="Z15" s="108"/>
      <c r="AA15" s="108"/>
      <c r="AB15" s="108"/>
      <c r="AC15" s="108"/>
      <c r="AD15" s="89"/>
      <c r="AE15" s="89"/>
      <c r="AF15" s="87"/>
      <c r="AG15" s="87"/>
    </row>
    <row r="16" spans="1:33" ht="36" customHeight="1">
      <c r="A16" s="58">
        <v>4</v>
      </c>
      <c r="B16" s="22">
        <v>45291</v>
      </c>
      <c r="C16" s="42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4" t="s">
        <v>32</v>
      </c>
      <c r="O16" s="41">
        <v>0</v>
      </c>
      <c r="P16" s="16" t="s">
        <v>41</v>
      </c>
      <c r="Q16" s="55">
        <v>0.03788</v>
      </c>
      <c r="R16" s="54" t="s">
        <v>42</v>
      </c>
      <c r="S16" s="95">
        <v>50.26</v>
      </c>
      <c r="T16" s="53">
        <f>Q16*S16</f>
        <v>1.9038487999999998</v>
      </c>
      <c r="U16" s="126" t="s">
        <v>43</v>
      </c>
      <c r="V16" s="184" t="s">
        <v>64</v>
      </c>
      <c r="W16" s="108"/>
      <c r="X16" s="108"/>
      <c r="Y16" s="108"/>
      <c r="Z16" s="108"/>
      <c r="AA16" s="198" t="s">
        <v>235</v>
      </c>
      <c r="AB16" s="199" t="s">
        <v>236</v>
      </c>
      <c r="AC16" s="198" t="s">
        <v>237</v>
      </c>
      <c r="AD16" s="200" t="s">
        <v>238</v>
      </c>
      <c r="AE16" s="89"/>
      <c r="AF16" s="87"/>
      <c r="AG16" s="87"/>
    </row>
    <row r="17" spans="1:33" ht="19.5" customHeight="1">
      <c r="A17" s="58">
        <v>5</v>
      </c>
      <c r="B17" s="185">
        <v>45267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4" t="s">
        <v>32</v>
      </c>
      <c r="O17" s="41">
        <v>0</v>
      </c>
      <c r="P17" s="136" t="s">
        <v>99</v>
      </c>
      <c r="Q17" s="103">
        <v>0.02116</v>
      </c>
      <c r="R17" s="35" t="s">
        <v>44</v>
      </c>
      <c r="S17" s="186">
        <v>38</v>
      </c>
      <c r="T17" s="187">
        <v>0.804</v>
      </c>
      <c r="U17" s="122" t="s">
        <v>104</v>
      </c>
      <c r="V17" s="138" t="s">
        <v>105</v>
      </c>
      <c r="W17" s="228"/>
      <c r="X17" s="117"/>
      <c r="Y17" s="133"/>
      <c r="Z17" s="201">
        <v>10.01</v>
      </c>
      <c r="AA17" s="226"/>
      <c r="AB17" s="226"/>
      <c r="AC17" s="163">
        <v>58.397</v>
      </c>
      <c r="AD17" s="119">
        <v>130.6</v>
      </c>
      <c r="AE17" s="114"/>
      <c r="AF17" s="87"/>
      <c r="AG17" s="87"/>
    </row>
    <row r="18" spans="1:33" ht="18.75" customHeight="1">
      <c r="A18" s="58">
        <v>6</v>
      </c>
      <c r="B18" s="22">
        <v>45267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4" t="s">
        <v>32</v>
      </c>
      <c r="O18" s="41">
        <v>0</v>
      </c>
      <c r="P18" s="149" t="s">
        <v>100</v>
      </c>
      <c r="Q18" s="150">
        <v>0.27</v>
      </c>
      <c r="R18" s="35" t="s">
        <v>44</v>
      </c>
      <c r="S18" s="188">
        <v>1</v>
      </c>
      <c r="T18" s="189">
        <f>Q18*S18</f>
        <v>0.27</v>
      </c>
      <c r="U18" s="138" t="s">
        <v>102</v>
      </c>
      <c r="V18" s="138" t="s">
        <v>103</v>
      </c>
      <c r="W18" s="228"/>
      <c r="X18" s="120"/>
      <c r="Y18" s="133"/>
      <c r="Z18" s="202">
        <v>10.05</v>
      </c>
      <c r="AA18" s="226"/>
      <c r="AB18" s="226"/>
      <c r="AC18" s="134">
        <v>120.943</v>
      </c>
      <c r="AD18" s="156">
        <v>199</v>
      </c>
      <c r="AE18" s="89"/>
      <c r="AF18" s="87"/>
      <c r="AG18" s="87"/>
    </row>
    <row r="19" spans="1:33" ht="18.75" customHeight="1">
      <c r="A19" s="58">
        <v>7</v>
      </c>
      <c r="B19" s="185">
        <v>45267</v>
      </c>
      <c r="C19" s="96">
        <v>0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7" t="s">
        <v>32</v>
      </c>
      <c r="O19" s="41">
        <v>0</v>
      </c>
      <c r="P19" s="149" t="s">
        <v>101</v>
      </c>
      <c r="Q19" s="104">
        <v>0.032</v>
      </c>
      <c r="R19" s="35" t="s">
        <v>44</v>
      </c>
      <c r="S19" s="190">
        <v>2</v>
      </c>
      <c r="T19" s="189">
        <f>Q19*S19</f>
        <v>0.064</v>
      </c>
      <c r="U19" s="138" t="s">
        <v>102</v>
      </c>
      <c r="V19" s="138" t="s">
        <v>103</v>
      </c>
      <c r="W19" s="228"/>
      <c r="X19" s="120"/>
      <c r="Y19" s="112"/>
      <c r="Z19" s="112" t="s">
        <v>239</v>
      </c>
      <c r="AA19" s="114"/>
      <c r="AB19" s="119"/>
      <c r="AC19" s="203">
        <f>AC17+AC18</f>
        <v>179.34</v>
      </c>
      <c r="AD19" s="204">
        <f>AD17+AD18</f>
        <v>329.6</v>
      </c>
      <c r="AE19" s="89"/>
      <c r="AF19" s="87"/>
      <c r="AG19" s="87"/>
    </row>
    <row r="20" spans="1:33" ht="18.75" customHeight="1">
      <c r="A20" s="58">
        <v>8</v>
      </c>
      <c r="B20" s="22">
        <v>45264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4" t="s">
        <v>32</v>
      </c>
      <c r="O20" s="41">
        <v>0</v>
      </c>
      <c r="P20" s="149" t="s">
        <v>107</v>
      </c>
      <c r="Q20" s="104">
        <v>1.2</v>
      </c>
      <c r="R20" s="35" t="s">
        <v>44</v>
      </c>
      <c r="S20" s="190">
        <v>4</v>
      </c>
      <c r="T20" s="125">
        <f>Q20*S20</f>
        <v>4.8</v>
      </c>
      <c r="U20" s="122" t="s">
        <v>87</v>
      </c>
      <c r="V20" s="138" t="s">
        <v>111</v>
      </c>
      <c r="W20" s="228"/>
      <c r="X20" s="110"/>
      <c r="Y20" s="112"/>
      <c r="Z20" s="112" t="s">
        <v>240</v>
      </c>
      <c r="AA20" s="135">
        <f>9.044+0.75</f>
        <v>9.794</v>
      </c>
      <c r="AB20" s="119"/>
      <c r="AC20" s="114"/>
      <c r="AD20" s="114"/>
      <c r="AE20" s="89"/>
      <c r="AF20" s="87"/>
      <c r="AG20" s="87"/>
    </row>
    <row r="21" spans="1:33" ht="18.75" customHeight="1">
      <c r="A21" s="58">
        <v>9</v>
      </c>
      <c r="B21" s="185">
        <v>45264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4" t="s">
        <v>32</v>
      </c>
      <c r="O21" s="191">
        <v>0</v>
      </c>
      <c r="P21" s="149" t="s">
        <v>109</v>
      </c>
      <c r="Q21" s="31">
        <v>0.17</v>
      </c>
      <c r="R21" s="35" t="s">
        <v>44</v>
      </c>
      <c r="S21" s="188">
        <v>2</v>
      </c>
      <c r="T21" s="125">
        <f>Q21*S21</f>
        <v>0.34</v>
      </c>
      <c r="U21" s="122" t="s">
        <v>87</v>
      </c>
      <c r="V21" s="138" t="s">
        <v>111</v>
      </c>
      <c r="W21" s="228"/>
      <c r="X21" s="110"/>
      <c r="Y21" s="112"/>
      <c r="Z21" s="205" t="s">
        <v>241</v>
      </c>
      <c r="AA21" s="135"/>
      <c r="AB21" s="119">
        <f>T24+T25</f>
        <v>4.1068</v>
      </c>
      <c r="AC21" s="114"/>
      <c r="AD21" s="114"/>
      <c r="AE21" s="89"/>
      <c r="AF21" s="87"/>
      <c r="AG21" s="87"/>
    </row>
    <row r="22" spans="1:33" ht="18.75" customHeight="1">
      <c r="A22" s="58">
        <v>10</v>
      </c>
      <c r="B22" s="22">
        <v>45264</v>
      </c>
      <c r="C22" s="96">
        <v>0</v>
      </c>
      <c r="D22" s="96">
        <v>0</v>
      </c>
      <c r="E22" s="96">
        <v>0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7" t="s">
        <v>32</v>
      </c>
      <c r="O22" s="98">
        <v>0</v>
      </c>
      <c r="P22" s="33" t="s">
        <v>108</v>
      </c>
      <c r="Q22" s="31">
        <v>1.5</v>
      </c>
      <c r="R22" s="35" t="s">
        <v>44</v>
      </c>
      <c r="S22" s="188">
        <v>1</v>
      </c>
      <c r="T22" s="192">
        <f>Q22*S22</f>
        <v>1.5</v>
      </c>
      <c r="U22" s="122" t="s">
        <v>87</v>
      </c>
      <c r="V22" s="138" t="s">
        <v>111</v>
      </c>
      <c r="W22" s="228"/>
      <c r="X22" s="110"/>
      <c r="Y22" s="114"/>
      <c r="Z22" s="114"/>
      <c r="AA22" s="203">
        <f>SUM(U17:U85)-AA20-AA21</f>
        <v>-9.794</v>
      </c>
      <c r="AB22" s="204">
        <f>SUM(T17:T85)-AB21</f>
        <v>174.97400000000002</v>
      </c>
      <c r="AC22" s="114"/>
      <c r="AD22" s="114"/>
      <c r="AE22" s="89"/>
      <c r="AF22" s="87"/>
      <c r="AG22" s="87"/>
    </row>
    <row r="23" spans="1:33" ht="17.25" customHeight="1">
      <c r="A23" s="58">
        <v>11</v>
      </c>
      <c r="B23" s="185">
        <v>45264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4" t="s">
        <v>32</v>
      </c>
      <c r="O23" s="191">
        <v>0</v>
      </c>
      <c r="P23" s="16" t="s">
        <v>110</v>
      </c>
      <c r="Q23" s="31">
        <v>0.03</v>
      </c>
      <c r="R23" s="35" t="s">
        <v>44</v>
      </c>
      <c r="S23" s="188">
        <v>10</v>
      </c>
      <c r="T23" s="192">
        <f aca="true" t="shared" si="0" ref="T23:T87">Q23*S23</f>
        <v>0.3</v>
      </c>
      <c r="U23" s="122" t="s">
        <v>87</v>
      </c>
      <c r="V23" s="138" t="s">
        <v>111</v>
      </c>
      <c r="W23" s="228"/>
      <c r="X23" s="110"/>
      <c r="Y23" s="133"/>
      <c r="Z23" s="133"/>
      <c r="AA23" s="115"/>
      <c r="AB23" s="115"/>
      <c r="AC23" s="114"/>
      <c r="AD23" s="114"/>
      <c r="AE23" s="89"/>
      <c r="AF23" s="87"/>
      <c r="AG23" s="87"/>
    </row>
    <row r="24" spans="1:33" ht="18.75" customHeight="1">
      <c r="A24" s="58">
        <v>12</v>
      </c>
      <c r="B24" s="193">
        <v>45273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4" t="s">
        <v>32</v>
      </c>
      <c r="O24" s="191">
        <v>0</v>
      </c>
      <c r="P24" s="149" t="s">
        <v>74</v>
      </c>
      <c r="Q24" s="150">
        <v>0.05075</v>
      </c>
      <c r="R24" s="35" t="s">
        <v>45</v>
      </c>
      <c r="S24" s="188">
        <v>40</v>
      </c>
      <c r="T24" s="189">
        <f>Q24*S24</f>
        <v>2.0300000000000002</v>
      </c>
      <c r="U24" s="138" t="s">
        <v>72</v>
      </c>
      <c r="V24" s="138" t="s">
        <v>123</v>
      </c>
      <c r="W24" s="166"/>
      <c r="X24" s="143"/>
      <c r="Y24" s="157"/>
      <c r="Z24" s="206" t="e">
        <f>T21+T22+T23+T24+T25+T45+T46+T47+T48+T49+T50+T51+#REF!</f>
        <v>#REF!</v>
      </c>
      <c r="AA24" s="207" t="e">
        <f>U82+U83+U84+U85</f>
        <v>#VALUE!</v>
      </c>
      <c r="AB24" s="142">
        <v>44936</v>
      </c>
      <c r="AC24" s="208" t="e">
        <f>AA24-AA20</f>
        <v>#VALUE!</v>
      </c>
      <c r="AD24" s="119">
        <f>T82+T83+T84+T85</f>
        <v>44.604</v>
      </c>
      <c r="AE24" s="89"/>
      <c r="AF24" s="87"/>
      <c r="AG24" s="87"/>
    </row>
    <row r="25" spans="1:33" ht="18.75" customHeight="1">
      <c r="A25" s="58">
        <v>13</v>
      </c>
      <c r="B25" s="193">
        <v>45266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4" t="s">
        <v>32</v>
      </c>
      <c r="O25" s="98">
        <v>0</v>
      </c>
      <c r="P25" s="149" t="s">
        <v>74</v>
      </c>
      <c r="Q25" s="150">
        <v>0.05192</v>
      </c>
      <c r="R25" s="35" t="s">
        <v>45</v>
      </c>
      <c r="S25" s="188">
        <v>40</v>
      </c>
      <c r="T25" s="189">
        <f>Q25*S25</f>
        <v>2.0768</v>
      </c>
      <c r="U25" s="138" t="s">
        <v>60</v>
      </c>
      <c r="V25" s="138" t="s">
        <v>97</v>
      </c>
      <c r="W25" s="166"/>
      <c r="X25" s="143"/>
      <c r="Y25" s="114"/>
      <c r="Z25" s="157" t="e">
        <f>SUM(T17:T85)-Z24-AB21</f>
        <v>#REF!</v>
      </c>
      <c r="AA25" s="209" t="e">
        <f>SUM(U17:U85)-AA21-AA24</f>
        <v>#VALUE!</v>
      </c>
      <c r="AB25" s="142">
        <v>45056</v>
      </c>
      <c r="AC25" s="114"/>
      <c r="AD25" s="119">
        <f>SUM(T17:T85)-AD24-AB21</f>
        <v>130.37000000000003</v>
      </c>
      <c r="AE25" s="89"/>
      <c r="AF25" s="87"/>
      <c r="AG25" s="87"/>
    </row>
    <row r="26" spans="1:33" ht="18.75" customHeight="1">
      <c r="A26" s="58">
        <v>14</v>
      </c>
      <c r="B26" s="193">
        <v>45265</v>
      </c>
      <c r="C26" s="107">
        <v>0</v>
      </c>
      <c r="D26" s="107">
        <v>0</v>
      </c>
      <c r="E26" s="107">
        <v>0</v>
      </c>
      <c r="F26" s="107">
        <v>0</v>
      </c>
      <c r="G26" s="107">
        <v>0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  <c r="M26" s="107">
        <v>0</v>
      </c>
      <c r="N26" s="151" t="s">
        <v>32</v>
      </c>
      <c r="O26" s="191">
        <v>0</v>
      </c>
      <c r="P26" s="149" t="s">
        <v>91</v>
      </c>
      <c r="Q26" s="150">
        <v>0.4</v>
      </c>
      <c r="R26" s="35" t="s">
        <v>44</v>
      </c>
      <c r="S26" s="188">
        <v>1</v>
      </c>
      <c r="T26" s="189">
        <f t="shared" si="0"/>
        <v>0.4</v>
      </c>
      <c r="U26" s="122" t="s">
        <v>93</v>
      </c>
      <c r="V26" s="138" t="s">
        <v>120</v>
      </c>
      <c r="W26" s="228"/>
      <c r="X26" s="143"/>
      <c r="Y26" s="114"/>
      <c r="Z26" s="114"/>
      <c r="AA26" s="114"/>
      <c r="AB26" s="142"/>
      <c r="AC26" s="114"/>
      <c r="AD26" s="114"/>
      <c r="AE26" s="89"/>
      <c r="AF26" s="87"/>
      <c r="AG26" s="87"/>
    </row>
    <row r="27" spans="1:33" ht="18.75" customHeight="1">
      <c r="A27" s="58">
        <v>15</v>
      </c>
      <c r="B27" s="193">
        <v>45265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4" t="s">
        <v>32</v>
      </c>
      <c r="O27" s="98">
        <v>0</v>
      </c>
      <c r="P27" s="149" t="s">
        <v>92</v>
      </c>
      <c r="Q27" s="150">
        <v>0.335</v>
      </c>
      <c r="R27" s="35" t="s">
        <v>45</v>
      </c>
      <c r="S27" s="188">
        <v>10</v>
      </c>
      <c r="T27" s="189">
        <f t="shared" si="0"/>
        <v>3.35</v>
      </c>
      <c r="U27" s="122" t="s">
        <v>93</v>
      </c>
      <c r="V27" s="138" t="s">
        <v>120</v>
      </c>
      <c r="W27" s="228"/>
      <c r="X27" s="143"/>
      <c r="Y27" s="114"/>
      <c r="Z27" s="114"/>
      <c r="AA27" s="142"/>
      <c r="AB27" s="114"/>
      <c r="AC27" s="114"/>
      <c r="AD27" s="89"/>
      <c r="AE27" s="89"/>
      <c r="AF27" s="87"/>
      <c r="AG27" s="87"/>
    </row>
    <row r="28" spans="1:33" ht="18.75" customHeight="1">
      <c r="A28" s="58">
        <v>16</v>
      </c>
      <c r="B28" s="193">
        <v>45265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4" t="s">
        <v>32</v>
      </c>
      <c r="O28" s="98">
        <v>0</v>
      </c>
      <c r="P28" s="149" t="s">
        <v>113</v>
      </c>
      <c r="Q28" s="150">
        <v>0.35</v>
      </c>
      <c r="R28" s="35" t="s">
        <v>44</v>
      </c>
      <c r="S28" s="188">
        <v>1</v>
      </c>
      <c r="T28" s="189">
        <f t="shared" si="0"/>
        <v>0.35</v>
      </c>
      <c r="U28" s="122" t="s">
        <v>93</v>
      </c>
      <c r="V28" s="138" t="s">
        <v>120</v>
      </c>
      <c r="W28" s="228"/>
      <c r="X28" s="143"/>
      <c r="Y28" s="114"/>
      <c r="Z28" s="114"/>
      <c r="AA28" s="210">
        <f>SUM(T17:T87)</f>
        <v>193.2408</v>
      </c>
      <c r="AB28" s="114">
        <f>AA28-AA20</f>
        <v>183.4468</v>
      </c>
      <c r="AC28" s="115">
        <f>AB28-AB21</f>
        <v>179.34</v>
      </c>
      <c r="AD28" s="89"/>
      <c r="AE28" s="89"/>
      <c r="AF28" s="87"/>
      <c r="AG28" s="87"/>
    </row>
    <row r="29" spans="1:33" ht="18.75" customHeight="1">
      <c r="A29" s="58">
        <v>17</v>
      </c>
      <c r="B29" s="193">
        <v>45265</v>
      </c>
      <c r="C29" s="107">
        <v>0</v>
      </c>
      <c r="D29" s="107">
        <v>0</v>
      </c>
      <c r="E29" s="107">
        <v>0</v>
      </c>
      <c r="F29" s="107">
        <v>0</v>
      </c>
      <c r="G29" s="107">
        <v>0</v>
      </c>
      <c r="H29" s="107">
        <v>0</v>
      </c>
      <c r="I29" s="107">
        <v>0</v>
      </c>
      <c r="J29" s="107">
        <v>0</v>
      </c>
      <c r="K29" s="107">
        <v>0</v>
      </c>
      <c r="L29" s="107">
        <v>0</v>
      </c>
      <c r="M29" s="107">
        <v>0</v>
      </c>
      <c r="N29" s="151" t="s">
        <v>32</v>
      </c>
      <c r="O29" s="191">
        <v>0</v>
      </c>
      <c r="P29" s="149" t="s">
        <v>114</v>
      </c>
      <c r="Q29" s="150">
        <v>0.243</v>
      </c>
      <c r="R29" s="35" t="s">
        <v>44</v>
      </c>
      <c r="S29" s="188">
        <v>1</v>
      </c>
      <c r="T29" s="189">
        <f t="shared" si="0"/>
        <v>0.243</v>
      </c>
      <c r="U29" s="122" t="s">
        <v>93</v>
      </c>
      <c r="V29" s="138" t="s">
        <v>120</v>
      </c>
      <c r="W29" s="228"/>
      <c r="X29" s="143"/>
      <c r="Y29" s="114"/>
      <c r="Z29" s="114"/>
      <c r="AA29" s="119">
        <f>SUM(S17:S87)</f>
        <v>409.6</v>
      </c>
      <c r="AB29" s="197">
        <f>AA29-S24-S25</f>
        <v>329.6</v>
      </c>
      <c r="AC29" s="119"/>
      <c r="AD29" s="89"/>
      <c r="AE29" s="89"/>
      <c r="AF29" s="87"/>
      <c r="AG29" s="87"/>
    </row>
    <row r="30" spans="1:33" ht="18.75" customHeight="1">
      <c r="A30" s="58">
        <v>18</v>
      </c>
      <c r="B30" s="193">
        <v>45265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4" t="s">
        <v>32</v>
      </c>
      <c r="O30" s="98">
        <v>0</v>
      </c>
      <c r="P30" s="149" t="s">
        <v>115</v>
      </c>
      <c r="Q30" s="150">
        <v>0.025</v>
      </c>
      <c r="R30" s="35" t="s">
        <v>44</v>
      </c>
      <c r="S30" s="188">
        <v>8</v>
      </c>
      <c r="T30" s="189">
        <f t="shared" si="0"/>
        <v>0.2</v>
      </c>
      <c r="U30" s="122" t="s">
        <v>93</v>
      </c>
      <c r="V30" s="138" t="s">
        <v>120</v>
      </c>
      <c r="W30" s="228"/>
      <c r="X30" s="143"/>
      <c r="Y30" s="114"/>
      <c r="Z30" s="114"/>
      <c r="AA30" s="142"/>
      <c r="AB30" s="114"/>
      <c r="AC30" s="114"/>
      <c r="AD30" s="89"/>
      <c r="AE30" s="89"/>
      <c r="AF30" s="87"/>
      <c r="AG30" s="87"/>
    </row>
    <row r="31" spans="1:33" ht="18.75" customHeight="1">
      <c r="A31" s="58">
        <v>19</v>
      </c>
      <c r="B31" s="193">
        <v>45265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4" t="s">
        <v>32</v>
      </c>
      <c r="O31" s="98">
        <v>0</v>
      </c>
      <c r="P31" s="149" t="s">
        <v>116</v>
      </c>
      <c r="Q31" s="150">
        <v>0.17</v>
      </c>
      <c r="R31" s="35" t="s">
        <v>44</v>
      </c>
      <c r="S31" s="188">
        <v>1</v>
      </c>
      <c r="T31" s="189">
        <f t="shared" si="0"/>
        <v>0.17</v>
      </c>
      <c r="U31" s="122" t="s">
        <v>93</v>
      </c>
      <c r="V31" s="138" t="s">
        <v>120</v>
      </c>
      <c r="W31" s="228"/>
      <c r="X31" s="143"/>
      <c r="Y31" s="114"/>
      <c r="Z31" s="114"/>
      <c r="AA31" s="142"/>
      <c r="AB31" s="114"/>
      <c r="AC31" s="114"/>
      <c r="AD31" s="89"/>
      <c r="AE31" s="89"/>
      <c r="AF31" s="87"/>
      <c r="AG31" s="87"/>
    </row>
    <row r="32" spans="1:33" ht="20.25" customHeight="1">
      <c r="A32" s="58">
        <v>20</v>
      </c>
      <c r="B32" s="193">
        <v>45265</v>
      </c>
      <c r="C32" s="107">
        <v>0</v>
      </c>
      <c r="D32" s="107">
        <v>0</v>
      </c>
      <c r="E32" s="107">
        <v>0</v>
      </c>
      <c r="F32" s="107">
        <v>0</v>
      </c>
      <c r="G32" s="107">
        <v>0</v>
      </c>
      <c r="H32" s="107">
        <v>0</v>
      </c>
      <c r="I32" s="107">
        <v>0</v>
      </c>
      <c r="J32" s="107">
        <v>0</v>
      </c>
      <c r="K32" s="107">
        <v>0</v>
      </c>
      <c r="L32" s="107">
        <v>0</v>
      </c>
      <c r="M32" s="107">
        <v>0</v>
      </c>
      <c r="N32" s="151" t="s">
        <v>32</v>
      </c>
      <c r="O32" s="191">
        <v>0</v>
      </c>
      <c r="P32" s="158" t="s">
        <v>117</v>
      </c>
      <c r="Q32" s="150">
        <v>0.22</v>
      </c>
      <c r="R32" s="35" t="s">
        <v>119</v>
      </c>
      <c r="S32" s="188">
        <v>1</v>
      </c>
      <c r="T32" s="189">
        <f t="shared" si="0"/>
        <v>0.22</v>
      </c>
      <c r="U32" s="122" t="s">
        <v>93</v>
      </c>
      <c r="V32" s="138" t="s">
        <v>120</v>
      </c>
      <c r="W32" s="228"/>
      <c r="X32" s="143"/>
      <c r="Y32" s="114"/>
      <c r="Z32" s="114"/>
      <c r="AA32" s="142"/>
      <c r="AB32" s="114"/>
      <c r="AC32" s="114"/>
      <c r="AD32" s="89"/>
      <c r="AE32" s="89"/>
      <c r="AF32" s="87"/>
      <c r="AG32" s="87"/>
    </row>
    <row r="33" spans="1:33" ht="18.75" customHeight="1">
      <c r="A33" s="58">
        <v>21</v>
      </c>
      <c r="B33" s="193">
        <v>45265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4" t="s">
        <v>32</v>
      </c>
      <c r="O33" s="98">
        <v>0</v>
      </c>
      <c r="P33" s="149" t="s">
        <v>118</v>
      </c>
      <c r="Q33" s="150">
        <v>0.27</v>
      </c>
      <c r="R33" s="35" t="s">
        <v>44</v>
      </c>
      <c r="S33" s="188">
        <v>2</v>
      </c>
      <c r="T33" s="189">
        <f t="shared" si="0"/>
        <v>0.54</v>
      </c>
      <c r="U33" s="122" t="s">
        <v>93</v>
      </c>
      <c r="V33" s="138" t="s">
        <v>120</v>
      </c>
      <c r="W33" s="228"/>
      <c r="X33" s="143"/>
      <c r="Y33" s="114"/>
      <c r="Z33" s="114"/>
      <c r="AA33" s="142"/>
      <c r="AB33" s="114"/>
      <c r="AC33" s="114"/>
      <c r="AD33" s="89"/>
      <c r="AE33" s="89"/>
      <c r="AF33" s="87"/>
      <c r="AG33" s="87"/>
    </row>
    <row r="34" spans="1:33" ht="18.75" customHeight="1">
      <c r="A34" s="58">
        <v>22</v>
      </c>
      <c r="B34" s="193">
        <v>45279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4" t="s">
        <v>32</v>
      </c>
      <c r="O34" s="98">
        <v>0</v>
      </c>
      <c r="P34" s="149" t="s">
        <v>124</v>
      </c>
      <c r="Q34" s="150">
        <v>1.7</v>
      </c>
      <c r="R34" s="35" t="s">
        <v>44</v>
      </c>
      <c r="S34" s="188">
        <v>2</v>
      </c>
      <c r="T34" s="189">
        <f t="shared" si="0"/>
        <v>3.4</v>
      </c>
      <c r="U34" s="138" t="s">
        <v>127</v>
      </c>
      <c r="V34" s="138" t="s">
        <v>128</v>
      </c>
      <c r="W34" s="214"/>
      <c r="X34" s="143"/>
      <c r="Y34" s="114"/>
      <c r="Z34" s="114"/>
      <c r="AA34" s="142"/>
      <c r="AB34" s="114"/>
      <c r="AC34" s="114"/>
      <c r="AD34" s="89"/>
      <c r="AE34" s="89"/>
      <c r="AF34" s="87"/>
      <c r="AG34" s="87"/>
    </row>
    <row r="35" spans="1:33" ht="18.75" customHeight="1">
      <c r="A35" s="58">
        <v>23</v>
      </c>
      <c r="B35" s="193">
        <v>45280</v>
      </c>
      <c r="C35" s="107">
        <v>0</v>
      </c>
      <c r="D35" s="107">
        <v>0</v>
      </c>
      <c r="E35" s="107">
        <v>0</v>
      </c>
      <c r="F35" s="107">
        <v>0</v>
      </c>
      <c r="G35" s="107">
        <v>0</v>
      </c>
      <c r="H35" s="107">
        <v>0</v>
      </c>
      <c r="I35" s="107">
        <v>0</v>
      </c>
      <c r="J35" s="107">
        <v>0</v>
      </c>
      <c r="K35" s="107">
        <v>0</v>
      </c>
      <c r="L35" s="107">
        <v>0</v>
      </c>
      <c r="M35" s="107">
        <v>0</v>
      </c>
      <c r="N35" s="151" t="s">
        <v>32</v>
      </c>
      <c r="O35" s="191">
        <v>0</v>
      </c>
      <c r="P35" s="149" t="s">
        <v>125</v>
      </c>
      <c r="Q35" s="150">
        <v>1.5</v>
      </c>
      <c r="R35" s="35" t="s">
        <v>44</v>
      </c>
      <c r="S35" s="188">
        <v>1</v>
      </c>
      <c r="T35" s="189">
        <f>Q35*S35</f>
        <v>1.5</v>
      </c>
      <c r="U35" s="138" t="s">
        <v>127</v>
      </c>
      <c r="V35" s="138" t="s">
        <v>129</v>
      </c>
      <c r="W35" s="214"/>
      <c r="X35" s="143"/>
      <c r="Y35" s="114"/>
      <c r="Z35" s="114"/>
      <c r="AA35" s="142"/>
      <c r="AB35" s="114"/>
      <c r="AC35" s="114"/>
      <c r="AD35" s="89"/>
      <c r="AE35" s="89"/>
      <c r="AF35" s="87"/>
      <c r="AG35" s="87"/>
    </row>
    <row r="36" spans="1:33" ht="32.25" customHeight="1">
      <c r="A36" s="58">
        <v>24</v>
      </c>
      <c r="B36" s="193">
        <v>45280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4" t="s">
        <v>32</v>
      </c>
      <c r="O36" s="98">
        <v>0</v>
      </c>
      <c r="P36" s="149" t="s">
        <v>126</v>
      </c>
      <c r="Q36" s="150">
        <v>0.199</v>
      </c>
      <c r="R36" s="35" t="s">
        <v>44</v>
      </c>
      <c r="S36" s="188">
        <v>1</v>
      </c>
      <c r="T36" s="189">
        <f t="shared" si="0"/>
        <v>0.199</v>
      </c>
      <c r="U36" s="138" t="s">
        <v>104</v>
      </c>
      <c r="V36" s="138" t="s">
        <v>130</v>
      </c>
      <c r="W36" s="214"/>
      <c r="X36" s="143"/>
      <c r="Y36" s="114"/>
      <c r="Z36" s="114"/>
      <c r="AA36" s="142"/>
      <c r="AB36" s="114"/>
      <c r="AC36" s="114"/>
      <c r="AD36" s="89"/>
      <c r="AE36" s="89"/>
      <c r="AF36" s="87"/>
      <c r="AG36" s="87"/>
    </row>
    <row r="37" spans="1:33" ht="18.75" customHeight="1">
      <c r="A37" s="58">
        <v>25</v>
      </c>
      <c r="B37" s="193">
        <v>45273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4" t="s">
        <v>32</v>
      </c>
      <c r="O37" s="98">
        <v>0</v>
      </c>
      <c r="P37" s="149" t="s">
        <v>132</v>
      </c>
      <c r="Q37" s="150">
        <v>0.04</v>
      </c>
      <c r="R37" s="35" t="s">
        <v>44</v>
      </c>
      <c r="S37" s="188">
        <v>10</v>
      </c>
      <c r="T37" s="189">
        <f t="shared" si="0"/>
        <v>0.4</v>
      </c>
      <c r="U37" s="138" t="s">
        <v>135</v>
      </c>
      <c r="V37" s="138" t="s">
        <v>123</v>
      </c>
      <c r="W37" s="214"/>
      <c r="X37" s="143"/>
      <c r="Y37" s="114"/>
      <c r="Z37" s="114"/>
      <c r="AA37" s="142"/>
      <c r="AB37" s="114"/>
      <c r="AC37" s="114"/>
      <c r="AD37" s="89"/>
      <c r="AE37" s="89"/>
      <c r="AF37" s="87"/>
      <c r="AG37" s="87"/>
    </row>
    <row r="38" spans="1:33" ht="18.75" customHeight="1">
      <c r="A38" s="58">
        <v>26</v>
      </c>
      <c r="B38" s="193">
        <v>45274</v>
      </c>
      <c r="C38" s="107">
        <v>0</v>
      </c>
      <c r="D38" s="107">
        <v>0</v>
      </c>
      <c r="E38" s="107">
        <v>0</v>
      </c>
      <c r="F38" s="107">
        <v>0</v>
      </c>
      <c r="G38" s="107">
        <v>0</v>
      </c>
      <c r="H38" s="107">
        <v>0</v>
      </c>
      <c r="I38" s="107">
        <v>0</v>
      </c>
      <c r="J38" s="107">
        <v>0</v>
      </c>
      <c r="K38" s="107">
        <v>0</v>
      </c>
      <c r="L38" s="107">
        <v>0</v>
      </c>
      <c r="M38" s="107">
        <v>0</v>
      </c>
      <c r="N38" s="151" t="s">
        <v>32</v>
      </c>
      <c r="O38" s="191">
        <v>0</v>
      </c>
      <c r="P38" s="149" t="s">
        <v>133</v>
      </c>
      <c r="Q38" s="150">
        <v>0.29</v>
      </c>
      <c r="R38" s="35" t="s">
        <v>44</v>
      </c>
      <c r="S38" s="188">
        <v>1</v>
      </c>
      <c r="T38" s="189">
        <f t="shared" si="0"/>
        <v>0.29</v>
      </c>
      <c r="U38" s="138" t="s">
        <v>136</v>
      </c>
      <c r="V38" s="138" t="s">
        <v>137</v>
      </c>
      <c r="W38" s="214"/>
      <c r="X38" s="143"/>
      <c r="Y38" s="114"/>
      <c r="Z38" s="114"/>
      <c r="AA38" s="142"/>
      <c r="AB38" s="114"/>
      <c r="AC38" s="114"/>
      <c r="AD38" s="89"/>
      <c r="AE38" s="89"/>
      <c r="AF38" s="87"/>
      <c r="AG38" s="87"/>
    </row>
    <row r="39" spans="1:33" ht="18.75" customHeight="1">
      <c r="A39" s="58">
        <v>27</v>
      </c>
      <c r="B39" s="193">
        <v>45274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4" t="s">
        <v>32</v>
      </c>
      <c r="O39" s="98">
        <v>0</v>
      </c>
      <c r="P39" s="149" t="s">
        <v>134</v>
      </c>
      <c r="Q39" s="150">
        <v>0.135</v>
      </c>
      <c r="R39" s="35" t="s">
        <v>44</v>
      </c>
      <c r="S39" s="188">
        <v>8</v>
      </c>
      <c r="T39" s="189">
        <f t="shared" si="0"/>
        <v>1.08</v>
      </c>
      <c r="U39" s="138" t="s">
        <v>104</v>
      </c>
      <c r="V39" s="138" t="s">
        <v>138</v>
      </c>
      <c r="W39" s="214"/>
      <c r="X39" s="143"/>
      <c r="Y39" s="114"/>
      <c r="Z39" s="114"/>
      <c r="AA39" s="142"/>
      <c r="AB39" s="114"/>
      <c r="AC39" s="114"/>
      <c r="AD39" s="89"/>
      <c r="AE39" s="89"/>
      <c r="AF39" s="87"/>
      <c r="AG39" s="87"/>
    </row>
    <row r="40" spans="1:33" ht="21" customHeight="1">
      <c r="A40" s="58">
        <v>28</v>
      </c>
      <c r="B40" s="193">
        <v>45274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4" t="s">
        <v>32</v>
      </c>
      <c r="O40" s="98">
        <v>0</v>
      </c>
      <c r="P40" s="149" t="s">
        <v>134</v>
      </c>
      <c r="Q40" s="103">
        <v>0.142</v>
      </c>
      <c r="R40" s="35" t="s">
        <v>44</v>
      </c>
      <c r="S40" s="188">
        <v>10</v>
      </c>
      <c r="T40" s="189">
        <f t="shared" si="0"/>
        <v>1.42</v>
      </c>
      <c r="U40" s="138" t="s">
        <v>104</v>
      </c>
      <c r="V40" s="138" t="s">
        <v>138</v>
      </c>
      <c r="W40" s="214"/>
      <c r="X40" s="143"/>
      <c r="Y40" s="114"/>
      <c r="Z40" s="114"/>
      <c r="AA40" s="142"/>
      <c r="AB40" s="114"/>
      <c r="AC40" s="114"/>
      <c r="AD40" s="89"/>
      <c r="AE40" s="89"/>
      <c r="AF40" s="87"/>
      <c r="AG40" s="87"/>
    </row>
    <row r="41" spans="1:33" ht="18" customHeight="1">
      <c r="A41" s="58">
        <v>29</v>
      </c>
      <c r="B41" s="193">
        <v>45280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4" t="s">
        <v>32</v>
      </c>
      <c r="O41" s="98">
        <v>0</v>
      </c>
      <c r="P41" s="149" t="s">
        <v>139</v>
      </c>
      <c r="Q41" s="150">
        <v>14.25</v>
      </c>
      <c r="R41" s="35" t="s">
        <v>44</v>
      </c>
      <c r="S41" s="194">
        <v>1</v>
      </c>
      <c r="T41" s="189">
        <f t="shared" si="0"/>
        <v>14.25</v>
      </c>
      <c r="U41" s="138" t="s">
        <v>145</v>
      </c>
      <c r="V41" s="138" t="s">
        <v>146</v>
      </c>
      <c r="W41" s="214"/>
      <c r="X41" s="143"/>
      <c r="Y41" s="114"/>
      <c r="Z41" s="114"/>
      <c r="AA41" s="142"/>
      <c r="AB41" s="114"/>
      <c r="AC41" s="114"/>
      <c r="AD41" s="89"/>
      <c r="AE41" s="89"/>
      <c r="AF41" s="87"/>
      <c r="AG41" s="87"/>
    </row>
    <row r="42" spans="1:33" ht="18.75" customHeight="1">
      <c r="A42" s="58">
        <v>30</v>
      </c>
      <c r="B42" s="193">
        <v>45280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4" t="s">
        <v>32</v>
      </c>
      <c r="O42" s="98">
        <v>0</v>
      </c>
      <c r="P42" s="149" t="s">
        <v>113</v>
      </c>
      <c r="Q42" s="150">
        <v>2.4</v>
      </c>
      <c r="R42" s="35" t="s">
        <v>44</v>
      </c>
      <c r="S42" s="188">
        <v>1</v>
      </c>
      <c r="T42" s="189">
        <f t="shared" si="0"/>
        <v>2.4</v>
      </c>
      <c r="U42" s="138" t="s">
        <v>145</v>
      </c>
      <c r="V42" s="138" t="s">
        <v>146</v>
      </c>
      <c r="W42" s="214"/>
      <c r="X42" s="143"/>
      <c r="Y42" s="114"/>
      <c r="Z42" s="114"/>
      <c r="AA42" s="142"/>
      <c r="AB42" s="114"/>
      <c r="AC42" s="114"/>
      <c r="AD42" s="89"/>
      <c r="AE42" s="89"/>
      <c r="AF42" s="87"/>
      <c r="AG42" s="87"/>
    </row>
    <row r="43" spans="1:33" ht="18.75" customHeight="1">
      <c r="A43" s="58">
        <v>31</v>
      </c>
      <c r="B43" s="193">
        <v>45280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4" t="s">
        <v>32</v>
      </c>
      <c r="O43" s="98">
        <v>0</v>
      </c>
      <c r="P43" s="33" t="s">
        <v>113</v>
      </c>
      <c r="Q43" s="31">
        <v>1.65</v>
      </c>
      <c r="R43" s="35" t="s">
        <v>44</v>
      </c>
      <c r="S43" s="188">
        <v>1</v>
      </c>
      <c r="T43" s="192">
        <f t="shared" si="0"/>
        <v>1.65</v>
      </c>
      <c r="U43" s="138" t="s">
        <v>145</v>
      </c>
      <c r="V43" s="138" t="s">
        <v>146</v>
      </c>
      <c r="W43" s="214"/>
      <c r="X43" s="143"/>
      <c r="Y43" s="114"/>
      <c r="Z43" s="114"/>
      <c r="AA43" s="142"/>
      <c r="AB43" s="114"/>
      <c r="AC43" s="114"/>
      <c r="AD43" s="89"/>
      <c r="AE43" s="89"/>
      <c r="AF43" s="87"/>
      <c r="AG43" s="87"/>
    </row>
    <row r="44" spans="1:33" ht="18.75" customHeight="1">
      <c r="A44" s="58">
        <v>32</v>
      </c>
      <c r="B44" s="193">
        <v>45280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4" t="s">
        <v>32</v>
      </c>
      <c r="O44" s="98">
        <v>0</v>
      </c>
      <c r="P44" s="149" t="s">
        <v>140</v>
      </c>
      <c r="Q44" s="150">
        <v>4.9</v>
      </c>
      <c r="R44" s="35" t="s">
        <v>44</v>
      </c>
      <c r="S44" s="188">
        <v>1</v>
      </c>
      <c r="T44" s="195">
        <f t="shared" si="0"/>
        <v>4.9</v>
      </c>
      <c r="U44" s="138" t="s">
        <v>145</v>
      </c>
      <c r="V44" s="138" t="s">
        <v>146</v>
      </c>
      <c r="W44" s="214"/>
      <c r="X44" s="143"/>
      <c r="Y44" s="114"/>
      <c r="Z44" s="114"/>
      <c r="AA44" s="142"/>
      <c r="AB44" s="114"/>
      <c r="AC44" s="114"/>
      <c r="AD44" s="89"/>
      <c r="AE44" s="89"/>
      <c r="AF44" s="87"/>
      <c r="AG44" s="87"/>
    </row>
    <row r="45" spans="1:33" ht="18.75" customHeight="1">
      <c r="A45" s="58">
        <v>33</v>
      </c>
      <c r="B45" s="193">
        <v>45280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4" t="s">
        <v>32</v>
      </c>
      <c r="O45" s="98">
        <v>0</v>
      </c>
      <c r="P45" s="149" t="s">
        <v>140</v>
      </c>
      <c r="Q45" s="150">
        <v>3.65</v>
      </c>
      <c r="R45" s="35" t="s">
        <v>44</v>
      </c>
      <c r="S45" s="188">
        <v>1</v>
      </c>
      <c r="T45" s="195">
        <f t="shared" si="0"/>
        <v>3.65</v>
      </c>
      <c r="U45" s="138" t="s">
        <v>145</v>
      </c>
      <c r="V45" s="138" t="s">
        <v>146</v>
      </c>
      <c r="W45" s="214"/>
      <c r="X45" s="143"/>
      <c r="Y45" s="114"/>
      <c r="Z45" s="114"/>
      <c r="AA45" s="142"/>
      <c r="AB45" s="114"/>
      <c r="AC45" s="114"/>
      <c r="AD45" s="89"/>
      <c r="AE45" s="89"/>
      <c r="AF45" s="87"/>
      <c r="AG45" s="87"/>
    </row>
    <row r="46" spans="1:33" ht="18.75" customHeight="1">
      <c r="A46" s="58">
        <v>34</v>
      </c>
      <c r="B46" s="193">
        <v>45280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4" t="s">
        <v>32</v>
      </c>
      <c r="O46" s="98">
        <v>0</v>
      </c>
      <c r="P46" s="149" t="s">
        <v>141</v>
      </c>
      <c r="Q46" s="150">
        <v>2.4</v>
      </c>
      <c r="R46" s="35" t="s">
        <v>44</v>
      </c>
      <c r="S46" s="188">
        <v>1</v>
      </c>
      <c r="T46" s="195">
        <f t="shared" si="0"/>
        <v>2.4</v>
      </c>
      <c r="U46" s="138" t="s">
        <v>145</v>
      </c>
      <c r="V46" s="138" t="s">
        <v>146</v>
      </c>
      <c r="W46" s="214"/>
      <c r="X46" s="143"/>
      <c r="Y46" s="114"/>
      <c r="Z46" s="114"/>
      <c r="AA46" s="142"/>
      <c r="AB46" s="114"/>
      <c r="AC46" s="114"/>
      <c r="AD46" s="89"/>
      <c r="AE46" s="89"/>
      <c r="AF46" s="87"/>
      <c r="AG46" s="87"/>
    </row>
    <row r="47" spans="1:33" ht="21.75" customHeight="1">
      <c r="A47" s="58">
        <v>35</v>
      </c>
      <c r="B47" s="193">
        <v>45280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4" t="s">
        <v>32</v>
      </c>
      <c r="O47" s="98">
        <v>0</v>
      </c>
      <c r="P47" s="149" t="s">
        <v>142</v>
      </c>
      <c r="Q47" s="150">
        <v>16.4</v>
      </c>
      <c r="R47" s="35" t="s">
        <v>44</v>
      </c>
      <c r="S47" s="188">
        <v>1</v>
      </c>
      <c r="T47" s="189">
        <f t="shared" si="0"/>
        <v>16.4</v>
      </c>
      <c r="U47" s="138" t="s">
        <v>145</v>
      </c>
      <c r="V47" s="138" t="s">
        <v>146</v>
      </c>
      <c r="W47" s="214"/>
      <c r="X47" s="143"/>
      <c r="Y47" s="114"/>
      <c r="Z47" s="114"/>
      <c r="AA47" s="142"/>
      <c r="AB47" s="114"/>
      <c r="AC47" s="114"/>
      <c r="AD47" s="89"/>
      <c r="AE47" s="89"/>
      <c r="AF47" s="87"/>
      <c r="AG47" s="87"/>
    </row>
    <row r="48" spans="1:33" ht="18.75" customHeight="1">
      <c r="A48" s="58">
        <v>36</v>
      </c>
      <c r="B48" s="193">
        <v>45280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4" t="s">
        <v>32</v>
      </c>
      <c r="O48" s="98">
        <v>0</v>
      </c>
      <c r="P48" s="149" t="s">
        <v>143</v>
      </c>
      <c r="Q48" s="150">
        <v>5.4</v>
      </c>
      <c r="R48" s="35" t="s">
        <v>44</v>
      </c>
      <c r="S48" s="188">
        <v>1</v>
      </c>
      <c r="T48" s="189">
        <f t="shared" si="0"/>
        <v>5.4</v>
      </c>
      <c r="U48" s="138" t="s">
        <v>145</v>
      </c>
      <c r="V48" s="138" t="s">
        <v>146</v>
      </c>
      <c r="W48" s="214"/>
      <c r="X48" s="143"/>
      <c r="Y48" s="114"/>
      <c r="Z48" s="114"/>
      <c r="AA48" s="142"/>
      <c r="AB48" s="114"/>
      <c r="AC48" s="114"/>
      <c r="AD48" s="89"/>
      <c r="AE48" s="89"/>
      <c r="AF48" s="87"/>
      <c r="AG48" s="87"/>
    </row>
    <row r="49" spans="1:33" ht="18.75" customHeight="1">
      <c r="A49" s="58">
        <v>37</v>
      </c>
      <c r="B49" s="193">
        <v>45280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4" t="s">
        <v>32</v>
      </c>
      <c r="O49" s="98">
        <v>0</v>
      </c>
      <c r="P49" s="149" t="s">
        <v>144</v>
      </c>
      <c r="Q49" s="150">
        <v>1.95</v>
      </c>
      <c r="R49" s="35" t="s">
        <v>44</v>
      </c>
      <c r="S49" s="188">
        <v>1</v>
      </c>
      <c r="T49" s="189">
        <f t="shared" si="0"/>
        <v>1.95</v>
      </c>
      <c r="U49" s="138" t="s">
        <v>145</v>
      </c>
      <c r="V49" s="138" t="s">
        <v>146</v>
      </c>
      <c r="W49" s="214"/>
      <c r="X49" s="143"/>
      <c r="Y49" s="114"/>
      <c r="Z49" s="114"/>
      <c r="AA49" s="142"/>
      <c r="AB49" s="114"/>
      <c r="AC49" s="114"/>
      <c r="AD49" s="89"/>
      <c r="AE49" s="89"/>
      <c r="AF49" s="87"/>
      <c r="AG49" s="87"/>
    </row>
    <row r="50" spans="1:33" ht="18.75" customHeight="1">
      <c r="A50" s="58">
        <v>38</v>
      </c>
      <c r="B50" s="193">
        <v>45279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4" t="s">
        <v>32</v>
      </c>
      <c r="O50" s="98">
        <v>0</v>
      </c>
      <c r="P50" s="149" t="s">
        <v>147</v>
      </c>
      <c r="Q50" s="150">
        <v>0.35</v>
      </c>
      <c r="R50" s="35" t="s">
        <v>45</v>
      </c>
      <c r="S50" s="188">
        <v>2</v>
      </c>
      <c r="T50" s="189">
        <f t="shared" si="0"/>
        <v>0.7</v>
      </c>
      <c r="U50" s="138" t="s">
        <v>93</v>
      </c>
      <c r="V50" s="138" t="s">
        <v>156</v>
      </c>
      <c r="W50" s="214"/>
      <c r="X50" s="143"/>
      <c r="Y50" s="114"/>
      <c r="Z50" s="114"/>
      <c r="AA50" s="142"/>
      <c r="AB50" s="114"/>
      <c r="AC50" s="114"/>
      <c r="AD50" s="89"/>
      <c r="AE50" s="89"/>
      <c r="AF50" s="87"/>
      <c r="AG50" s="87"/>
    </row>
    <row r="51" spans="1:33" ht="18.75" customHeight="1">
      <c r="A51" s="58">
        <v>39</v>
      </c>
      <c r="B51" s="193">
        <v>45279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4" t="s">
        <v>32</v>
      </c>
      <c r="O51" s="98">
        <v>0</v>
      </c>
      <c r="P51" s="149" t="s">
        <v>148</v>
      </c>
      <c r="Q51" s="150">
        <v>0.8</v>
      </c>
      <c r="R51" s="35" t="s">
        <v>44</v>
      </c>
      <c r="S51" s="188">
        <v>1</v>
      </c>
      <c r="T51" s="189">
        <f t="shared" si="0"/>
        <v>0.8</v>
      </c>
      <c r="U51" s="138" t="s">
        <v>93</v>
      </c>
      <c r="V51" s="138" t="s">
        <v>156</v>
      </c>
      <c r="W51" s="214"/>
      <c r="X51" s="143"/>
      <c r="Y51" s="114"/>
      <c r="Z51" s="114"/>
      <c r="AA51" s="142"/>
      <c r="AB51" s="114"/>
      <c r="AC51" s="114"/>
      <c r="AD51" s="89"/>
      <c r="AE51" s="89"/>
      <c r="AF51" s="87"/>
      <c r="AG51" s="87"/>
    </row>
    <row r="52" spans="1:33" ht="21" customHeight="1">
      <c r="A52" s="58">
        <v>40</v>
      </c>
      <c r="B52" s="193">
        <v>45279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4" t="s">
        <v>32</v>
      </c>
      <c r="O52" s="98">
        <v>0</v>
      </c>
      <c r="P52" s="149" t="s">
        <v>149</v>
      </c>
      <c r="Q52" s="150">
        <v>0.03</v>
      </c>
      <c r="R52" s="35" t="s">
        <v>44</v>
      </c>
      <c r="S52" s="188">
        <v>2</v>
      </c>
      <c r="T52" s="189">
        <f t="shared" si="0"/>
        <v>0.06</v>
      </c>
      <c r="U52" s="138" t="s">
        <v>93</v>
      </c>
      <c r="V52" s="138" t="s">
        <v>156</v>
      </c>
      <c r="W52" s="214"/>
      <c r="X52" s="143"/>
      <c r="Y52" s="114"/>
      <c r="Z52" s="114"/>
      <c r="AA52" s="142"/>
      <c r="AB52" s="114"/>
      <c r="AC52" s="114"/>
      <c r="AD52" s="89"/>
      <c r="AE52" s="89"/>
      <c r="AF52" s="87"/>
      <c r="AG52" s="87"/>
    </row>
    <row r="53" spans="1:33" ht="18.75" customHeight="1">
      <c r="A53" s="58">
        <v>41</v>
      </c>
      <c r="B53" s="193">
        <v>45279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4" t="s">
        <v>32</v>
      </c>
      <c r="O53" s="98">
        <v>0</v>
      </c>
      <c r="P53" s="149" t="s">
        <v>116</v>
      </c>
      <c r="Q53" s="150">
        <v>0.26</v>
      </c>
      <c r="R53" s="35" t="s">
        <v>44</v>
      </c>
      <c r="S53" s="188">
        <v>1</v>
      </c>
      <c r="T53" s="189">
        <f t="shared" si="0"/>
        <v>0.26</v>
      </c>
      <c r="U53" s="138" t="s">
        <v>93</v>
      </c>
      <c r="V53" s="138" t="s">
        <v>156</v>
      </c>
      <c r="W53" s="214"/>
      <c r="X53" s="143"/>
      <c r="Y53" s="114"/>
      <c r="Z53" s="114"/>
      <c r="AA53" s="142"/>
      <c r="AB53" s="114"/>
      <c r="AC53" s="114"/>
      <c r="AD53" s="89"/>
      <c r="AE53" s="89"/>
      <c r="AF53" s="87"/>
      <c r="AG53" s="87"/>
    </row>
    <row r="54" spans="1:33" ht="18.75" customHeight="1">
      <c r="A54" s="58">
        <v>42</v>
      </c>
      <c r="B54" s="193">
        <v>45279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4" t="s">
        <v>32</v>
      </c>
      <c r="O54" s="98">
        <v>0</v>
      </c>
      <c r="P54" s="149" t="s">
        <v>150</v>
      </c>
      <c r="Q54" s="150">
        <v>0.075</v>
      </c>
      <c r="R54" s="35" t="s">
        <v>44</v>
      </c>
      <c r="S54" s="188">
        <v>2</v>
      </c>
      <c r="T54" s="189">
        <f t="shared" si="0"/>
        <v>0.15</v>
      </c>
      <c r="U54" s="138" t="s">
        <v>93</v>
      </c>
      <c r="V54" s="138" t="s">
        <v>156</v>
      </c>
      <c r="W54" s="214"/>
      <c r="X54" s="143"/>
      <c r="Y54" s="114"/>
      <c r="Z54" s="114"/>
      <c r="AA54" s="142"/>
      <c r="AB54" s="114"/>
      <c r="AC54" s="114"/>
      <c r="AD54" s="89"/>
      <c r="AE54" s="89"/>
      <c r="AF54" s="87"/>
      <c r="AG54" s="87"/>
    </row>
    <row r="55" spans="1:33" ht="18.75" customHeight="1">
      <c r="A55" s="58">
        <v>43</v>
      </c>
      <c r="B55" s="193">
        <v>45279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4" t="s">
        <v>32</v>
      </c>
      <c r="O55" s="98">
        <v>0</v>
      </c>
      <c r="P55" s="149" t="s">
        <v>171</v>
      </c>
      <c r="Q55" s="150">
        <v>1.2</v>
      </c>
      <c r="R55" s="35" t="s">
        <v>44</v>
      </c>
      <c r="S55" s="188">
        <v>1</v>
      </c>
      <c r="T55" s="189">
        <f t="shared" si="0"/>
        <v>1.2</v>
      </c>
      <c r="U55" s="138" t="s">
        <v>93</v>
      </c>
      <c r="V55" s="138" t="s">
        <v>156</v>
      </c>
      <c r="W55" s="214"/>
      <c r="X55" s="143"/>
      <c r="Y55" s="114"/>
      <c r="Z55" s="114"/>
      <c r="AA55" s="142"/>
      <c r="AB55" s="114"/>
      <c r="AC55" s="114"/>
      <c r="AD55" s="89"/>
      <c r="AE55" s="89"/>
      <c r="AF55" s="87"/>
      <c r="AG55" s="87"/>
    </row>
    <row r="56" spans="1:33" ht="18.75" customHeight="1">
      <c r="A56" s="58">
        <v>44</v>
      </c>
      <c r="B56" s="193">
        <v>45279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4" t="s">
        <v>32</v>
      </c>
      <c r="O56" s="98">
        <v>0</v>
      </c>
      <c r="P56" s="149" t="s">
        <v>151</v>
      </c>
      <c r="Q56" s="150">
        <v>0.775</v>
      </c>
      <c r="R56" s="35" t="s">
        <v>44</v>
      </c>
      <c r="S56" s="188">
        <v>2</v>
      </c>
      <c r="T56" s="189">
        <f t="shared" si="0"/>
        <v>1.55</v>
      </c>
      <c r="U56" s="138" t="s">
        <v>93</v>
      </c>
      <c r="V56" s="138" t="s">
        <v>156</v>
      </c>
      <c r="W56" s="214"/>
      <c r="X56" s="143"/>
      <c r="Y56" s="114"/>
      <c r="Z56" s="114"/>
      <c r="AA56" s="142"/>
      <c r="AB56" s="114"/>
      <c r="AC56" s="114"/>
      <c r="AD56" s="89"/>
      <c r="AE56" s="89"/>
      <c r="AF56" s="87"/>
      <c r="AG56" s="87"/>
    </row>
    <row r="57" spans="1:33" ht="18.75" customHeight="1">
      <c r="A57" s="58">
        <v>45</v>
      </c>
      <c r="B57" s="193">
        <v>45279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4" t="s">
        <v>32</v>
      </c>
      <c r="O57" s="98">
        <v>0</v>
      </c>
      <c r="P57" s="149" t="s">
        <v>152</v>
      </c>
      <c r="Q57" s="150">
        <v>0.15</v>
      </c>
      <c r="R57" s="35" t="s">
        <v>44</v>
      </c>
      <c r="S57" s="188">
        <v>2</v>
      </c>
      <c r="T57" s="189">
        <f t="shared" si="0"/>
        <v>0.3</v>
      </c>
      <c r="U57" s="138" t="s">
        <v>93</v>
      </c>
      <c r="V57" s="138" t="s">
        <v>156</v>
      </c>
      <c r="W57" s="214"/>
      <c r="X57" s="143"/>
      <c r="Y57" s="114"/>
      <c r="Z57" s="114"/>
      <c r="AA57" s="142"/>
      <c r="AB57" s="114"/>
      <c r="AC57" s="114"/>
      <c r="AD57" s="89"/>
      <c r="AE57" s="89"/>
      <c r="AF57" s="87"/>
      <c r="AG57" s="87"/>
    </row>
    <row r="58" spans="1:33" ht="18.75" customHeight="1">
      <c r="A58" s="58">
        <v>46</v>
      </c>
      <c r="B58" s="193">
        <v>45278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4" t="s">
        <v>32</v>
      </c>
      <c r="O58" s="98">
        <v>0</v>
      </c>
      <c r="P58" s="149" t="s">
        <v>159</v>
      </c>
      <c r="Q58" s="150">
        <v>2.8</v>
      </c>
      <c r="R58" s="35" t="s">
        <v>44</v>
      </c>
      <c r="S58" s="188">
        <v>1</v>
      </c>
      <c r="T58" s="189">
        <f t="shared" si="0"/>
        <v>2.8</v>
      </c>
      <c r="U58" s="122" t="s">
        <v>163</v>
      </c>
      <c r="V58" s="138" t="s">
        <v>164</v>
      </c>
      <c r="W58" s="214"/>
      <c r="X58" s="143"/>
      <c r="Y58" s="114"/>
      <c r="Z58" s="114"/>
      <c r="AA58" s="142"/>
      <c r="AB58" s="114"/>
      <c r="AC58" s="114"/>
      <c r="AD58" s="89"/>
      <c r="AE58" s="89"/>
      <c r="AF58" s="87"/>
      <c r="AG58" s="87"/>
    </row>
    <row r="59" spans="1:33" ht="18.75" customHeight="1">
      <c r="A59" s="58">
        <v>47</v>
      </c>
      <c r="B59" s="193">
        <v>45278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4" t="s">
        <v>32</v>
      </c>
      <c r="O59" s="98">
        <v>0</v>
      </c>
      <c r="P59" s="149" t="s">
        <v>161</v>
      </c>
      <c r="Q59" s="150">
        <v>0.06</v>
      </c>
      <c r="R59" s="35" t="s">
        <v>44</v>
      </c>
      <c r="S59" s="188">
        <v>1</v>
      </c>
      <c r="T59" s="189">
        <f t="shared" si="0"/>
        <v>0.06</v>
      </c>
      <c r="U59" s="122" t="s">
        <v>163</v>
      </c>
      <c r="V59" s="138" t="s">
        <v>164</v>
      </c>
      <c r="W59" s="214"/>
      <c r="X59" s="143"/>
      <c r="Y59" s="114"/>
      <c r="Z59" s="114"/>
      <c r="AA59" s="142"/>
      <c r="AB59" s="114"/>
      <c r="AC59" s="114"/>
      <c r="AD59" s="89"/>
      <c r="AE59" s="89"/>
      <c r="AF59" s="87"/>
      <c r="AG59" s="87"/>
    </row>
    <row r="60" spans="1:33" ht="18.75" customHeight="1">
      <c r="A60" s="58">
        <v>48</v>
      </c>
      <c r="B60" s="193">
        <v>45276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4" t="s">
        <v>32</v>
      </c>
      <c r="O60" s="98">
        <v>0</v>
      </c>
      <c r="P60" s="149" t="s">
        <v>160</v>
      </c>
      <c r="Q60" s="150">
        <v>3.7</v>
      </c>
      <c r="R60" s="35" t="s">
        <v>44</v>
      </c>
      <c r="S60" s="188">
        <v>1</v>
      </c>
      <c r="T60" s="189">
        <f t="shared" si="0"/>
        <v>3.7</v>
      </c>
      <c r="U60" s="122" t="s">
        <v>163</v>
      </c>
      <c r="V60" s="138" t="s">
        <v>165</v>
      </c>
      <c r="W60" s="214"/>
      <c r="X60" s="143"/>
      <c r="Y60" s="114"/>
      <c r="Z60" s="114"/>
      <c r="AA60" s="142"/>
      <c r="AB60" s="114"/>
      <c r="AC60" s="114"/>
      <c r="AD60" s="89"/>
      <c r="AE60" s="89"/>
      <c r="AF60" s="87"/>
      <c r="AG60" s="87"/>
    </row>
    <row r="61" spans="1:33" ht="18.75" customHeight="1">
      <c r="A61" s="58">
        <v>49</v>
      </c>
      <c r="B61" s="193">
        <v>45276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4" t="s">
        <v>32</v>
      </c>
      <c r="O61" s="98">
        <v>0</v>
      </c>
      <c r="P61" s="149" t="s">
        <v>162</v>
      </c>
      <c r="Q61" s="150">
        <v>0.005</v>
      </c>
      <c r="R61" s="35" t="s">
        <v>44</v>
      </c>
      <c r="S61" s="188">
        <v>2</v>
      </c>
      <c r="T61" s="189">
        <f t="shared" si="0"/>
        <v>0.01</v>
      </c>
      <c r="U61" s="122" t="s">
        <v>163</v>
      </c>
      <c r="V61" s="138" t="s">
        <v>165</v>
      </c>
      <c r="W61" s="214"/>
      <c r="X61" s="143"/>
      <c r="Y61" s="114"/>
      <c r="Z61" s="114"/>
      <c r="AA61" s="142"/>
      <c r="AB61" s="114"/>
      <c r="AC61" s="114"/>
      <c r="AD61" s="89"/>
      <c r="AE61" s="89"/>
      <c r="AF61" s="87"/>
      <c r="AG61" s="87"/>
    </row>
    <row r="62" spans="1:33" ht="18.75" customHeight="1">
      <c r="A62" s="58">
        <v>50</v>
      </c>
      <c r="B62" s="193">
        <v>45278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4" t="s">
        <v>32</v>
      </c>
      <c r="O62" s="98">
        <v>0</v>
      </c>
      <c r="P62" s="149" t="s">
        <v>167</v>
      </c>
      <c r="Q62" s="150">
        <v>0.17</v>
      </c>
      <c r="R62" s="35" t="s">
        <v>44</v>
      </c>
      <c r="S62" s="188">
        <v>2</v>
      </c>
      <c r="T62" s="189">
        <f t="shared" si="0"/>
        <v>0.34</v>
      </c>
      <c r="U62" s="122" t="s">
        <v>163</v>
      </c>
      <c r="V62" s="138" t="s">
        <v>166</v>
      </c>
      <c r="W62" s="214"/>
      <c r="X62" s="143"/>
      <c r="Y62" s="114"/>
      <c r="Z62" s="114"/>
      <c r="AA62" s="142"/>
      <c r="AB62" s="114"/>
      <c r="AC62" s="114"/>
      <c r="AD62" s="89"/>
      <c r="AE62" s="89"/>
      <c r="AF62" s="87"/>
      <c r="AG62" s="87"/>
    </row>
    <row r="63" spans="1:33" ht="18.75" customHeight="1">
      <c r="A63" s="58">
        <v>51</v>
      </c>
      <c r="B63" s="193">
        <v>45278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4" t="s">
        <v>32</v>
      </c>
      <c r="O63" s="98">
        <v>0</v>
      </c>
      <c r="P63" s="149" t="s">
        <v>168</v>
      </c>
      <c r="Q63" s="150">
        <v>2</v>
      </c>
      <c r="R63" s="35" t="s">
        <v>44</v>
      </c>
      <c r="S63" s="188">
        <v>1</v>
      </c>
      <c r="T63" s="189">
        <f t="shared" si="0"/>
        <v>2</v>
      </c>
      <c r="U63" s="122" t="s">
        <v>163</v>
      </c>
      <c r="V63" s="138" t="s">
        <v>166</v>
      </c>
      <c r="W63" s="214"/>
      <c r="X63" s="143"/>
      <c r="Y63" s="114"/>
      <c r="Z63" s="114"/>
      <c r="AA63" s="142"/>
      <c r="AB63" s="114"/>
      <c r="AC63" s="114"/>
      <c r="AD63" s="89"/>
      <c r="AE63" s="89"/>
      <c r="AF63" s="87"/>
      <c r="AG63" s="87"/>
    </row>
    <row r="64" spans="1:33" ht="18.75" customHeight="1">
      <c r="A64" s="58">
        <v>52</v>
      </c>
      <c r="B64" s="193">
        <v>45268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4" t="s">
        <v>32</v>
      </c>
      <c r="O64" s="98">
        <v>0</v>
      </c>
      <c r="P64" s="149" t="s">
        <v>172</v>
      </c>
      <c r="Q64" s="150">
        <v>0.35</v>
      </c>
      <c r="R64" s="35" t="s">
        <v>44</v>
      </c>
      <c r="S64" s="188">
        <v>1</v>
      </c>
      <c r="T64" s="189">
        <f t="shared" si="0"/>
        <v>0.35</v>
      </c>
      <c r="U64" s="122" t="s">
        <v>183</v>
      </c>
      <c r="V64" s="138" t="s">
        <v>184</v>
      </c>
      <c r="W64" s="109"/>
      <c r="X64" s="143"/>
      <c r="Y64" s="114"/>
      <c r="Z64" s="114"/>
      <c r="AA64" s="142"/>
      <c r="AB64" s="114"/>
      <c r="AC64" s="114"/>
      <c r="AD64" s="89"/>
      <c r="AE64" s="89"/>
      <c r="AF64" s="87"/>
      <c r="AG64" s="87"/>
    </row>
    <row r="65" spans="1:33" ht="18.75" customHeight="1">
      <c r="A65" s="58">
        <v>53</v>
      </c>
      <c r="B65" s="193">
        <v>45268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4" t="s">
        <v>32</v>
      </c>
      <c r="O65" s="98">
        <v>0</v>
      </c>
      <c r="P65" s="149" t="s">
        <v>173</v>
      </c>
      <c r="Q65" s="150">
        <v>1.98</v>
      </c>
      <c r="R65" s="35" t="s">
        <v>44</v>
      </c>
      <c r="S65" s="188">
        <v>1</v>
      </c>
      <c r="T65" s="189">
        <f t="shared" si="0"/>
        <v>1.98</v>
      </c>
      <c r="U65" s="122" t="s">
        <v>183</v>
      </c>
      <c r="V65" s="138" t="s">
        <v>184</v>
      </c>
      <c r="W65" s="109"/>
      <c r="X65" s="143"/>
      <c r="Y65" s="114"/>
      <c r="Z65" s="114"/>
      <c r="AA65" s="142"/>
      <c r="AB65" s="114"/>
      <c r="AC65" s="114"/>
      <c r="AD65" s="89"/>
      <c r="AE65" s="89"/>
      <c r="AF65" s="87"/>
      <c r="AG65" s="87"/>
    </row>
    <row r="66" spans="1:33" ht="18.75" customHeight="1">
      <c r="A66" s="58">
        <v>54</v>
      </c>
      <c r="B66" s="193">
        <v>45268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4" t="s">
        <v>32</v>
      </c>
      <c r="O66" s="98">
        <v>0</v>
      </c>
      <c r="P66" s="149" t="s">
        <v>174</v>
      </c>
      <c r="Q66" s="150">
        <v>0.06</v>
      </c>
      <c r="R66" s="35" t="s">
        <v>44</v>
      </c>
      <c r="S66" s="188">
        <v>1</v>
      </c>
      <c r="T66" s="189">
        <f t="shared" si="0"/>
        <v>0.06</v>
      </c>
      <c r="U66" s="122" t="s">
        <v>183</v>
      </c>
      <c r="V66" s="138" t="s">
        <v>184</v>
      </c>
      <c r="W66" s="109"/>
      <c r="X66" s="143"/>
      <c r="Y66" s="114"/>
      <c r="Z66" s="114"/>
      <c r="AA66" s="142"/>
      <c r="AB66" s="114"/>
      <c r="AC66" s="114"/>
      <c r="AD66" s="89"/>
      <c r="AE66" s="89"/>
      <c r="AF66" s="87"/>
      <c r="AG66" s="87"/>
    </row>
    <row r="67" spans="1:33" ht="18.75" customHeight="1">
      <c r="A67" s="58">
        <v>55</v>
      </c>
      <c r="B67" s="193">
        <v>45268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4" t="s">
        <v>32</v>
      </c>
      <c r="O67" s="98">
        <v>0</v>
      </c>
      <c r="P67" s="149" t="s">
        <v>175</v>
      </c>
      <c r="Q67" s="150">
        <v>0.25</v>
      </c>
      <c r="R67" s="35" t="s">
        <v>44</v>
      </c>
      <c r="S67" s="188">
        <v>1</v>
      </c>
      <c r="T67" s="189">
        <f t="shared" si="0"/>
        <v>0.25</v>
      </c>
      <c r="U67" s="122" t="s">
        <v>183</v>
      </c>
      <c r="V67" s="138" t="s">
        <v>184</v>
      </c>
      <c r="W67" s="109"/>
      <c r="X67" s="143"/>
      <c r="Y67" s="114"/>
      <c r="Z67" s="114"/>
      <c r="AA67" s="142"/>
      <c r="AB67" s="114"/>
      <c r="AC67" s="114"/>
      <c r="AD67" s="89"/>
      <c r="AE67" s="89"/>
      <c r="AF67" s="87"/>
      <c r="AG67" s="87"/>
    </row>
    <row r="68" spans="1:33" ht="18.75" customHeight="1">
      <c r="A68" s="58">
        <v>56</v>
      </c>
      <c r="B68" s="193">
        <v>45268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4" t="s">
        <v>32</v>
      </c>
      <c r="O68" s="98">
        <v>0</v>
      </c>
      <c r="P68" s="149" t="s">
        <v>176</v>
      </c>
      <c r="Q68" s="150">
        <v>0.3</v>
      </c>
      <c r="R68" s="35" t="s">
        <v>44</v>
      </c>
      <c r="S68" s="188">
        <v>1</v>
      </c>
      <c r="T68" s="189">
        <f t="shared" si="0"/>
        <v>0.3</v>
      </c>
      <c r="U68" s="122" t="s">
        <v>183</v>
      </c>
      <c r="V68" s="138" t="s">
        <v>184</v>
      </c>
      <c r="W68" s="109"/>
      <c r="X68" s="143"/>
      <c r="Y68" s="114"/>
      <c r="Z68" s="114"/>
      <c r="AA68" s="142"/>
      <c r="AB68" s="114"/>
      <c r="AC68" s="114"/>
      <c r="AD68" s="89"/>
      <c r="AE68" s="89"/>
      <c r="AF68" s="87"/>
      <c r="AG68" s="87"/>
    </row>
    <row r="69" spans="1:33" ht="18.75" customHeight="1">
      <c r="A69" s="58">
        <v>57</v>
      </c>
      <c r="B69" s="193">
        <v>45268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4" t="s">
        <v>32</v>
      </c>
      <c r="O69" s="98">
        <v>0</v>
      </c>
      <c r="P69" s="149" t="s">
        <v>177</v>
      </c>
      <c r="Q69" s="150">
        <v>0.28</v>
      </c>
      <c r="R69" s="35" t="s">
        <v>44</v>
      </c>
      <c r="S69" s="188">
        <v>1</v>
      </c>
      <c r="T69" s="189">
        <f t="shared" si="0"/>
        <v>0.28</v>
      </c>
      <c r="U69" s="122" t="s">
        <v>183</v>
      </c>
      <c r="V69" s="138" t="s">
        <v>184</v>
      </c>
      <c r="W69" s="109"/>
      <c r="X69" s="143"/>
      <c r="Y69" s="114"/>
      <c r="Z69" s="114"/>
      <c r="AA69" s="142"/>
      <c r="AB69" s="114"/>
      <c r="AC69" s="114"/>
      <c r="AD69" s="89"/>
      <c r="AE69" s="89"/>
      <c r="AF69" s="87"/>
      <c r="AG69" s="87"/>
    </row>
    <row r="70" spans="1:33" ht="18.75" customHeight="1">
      <c r="A70" s="58">
        <v>58</v>
      </c>
      <c r="B70" s="193">
        <v>45268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4" t="s">
        <v>32</v>
      </c>
      <c r="O70" s="98">
        <v>0</v>
      </c>
      <c r="P70" s="149" t="s">
        <v>178</v>
      </c>
      <c r="Q70" s="150">
        <v>0.17</v>
      </c>
      <c r="R70" s="35" t="s">
        <v>44</v>
      </c>
      <c r="S70" s="188">
        <v>2</v>
      </c>
      <c r="T70" s="189">
        <f t="shared" si="0"/>
        <v>0.34</v>
      </c>
      <c r="U70" s="122" t="s">
        <v>183</v>
      </c>
      <c r="V70" s="138" t="s">
        <v>184</v>
      </c>
      <c r="W70" s="109"/>
      <c r="X70" s="143"/>
      <c r="Y70" s="114"/>
      <c r="Z70" s="114"/>
      <c r="AA70" s="142"/>
      <c r="AB70" s="114"/>
      <c r="AC70" s="114"/>
      <c r="AD70" s="89"/>
      <c r="AE70" s="89"/>
      <c r="AF70" s="87"/>
      <c r="AG70" s="87"/>
    </row>
    <row r="71" spans="1:33" ht="18.75" customHeight="1">
      <c r="A71" s="58">
        <v>59</v>
      </c>
      <c r="B71" s="193">
        <v>45268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4" t="s">
        <v>32</v>
      </c>
      <c r="O71" s="98">
        <v>0</v>
      </c>
      <c r="P71" s="149" t="s">
        <v>179</v>
      </c>
      <c r="Q71" s="150">
        <v>0.65</v>
      </c>
      <c r="R71" s="35" t="s">
        <v>44</v>
      </c>
      <c r="S71" s="188">
        <v>1</v>
      </c>
      <c r="T71" s="189">
        <f t="shared" si="0"/>
        <v>0.65</v>
      </c>
      <c r="U71" s="122" t="s">
        <v>183</v>
      </c>
      <c r="V71" s="138" t="s">
        <v>184</v>
      </c>
      <c r="W71" s="109"/>
      <c r="X71" s="143"/>
      <c r="Y71" s="114"/>
      <c r="Z71" s="114"/>
      <c r="AA71" s="142"/>
      <c r="AB71" s="114"/>
      <c r="AC71" s="114"/>
      <c r="AD71" s="89"/>
      <c r="AE71" s="89"/>
      <c r="AF71" s="87"/>
      <c r="AG71" s="87"/>
    </row>
    <row r="72" spans="1:33" ht="18.75" customHeight="1">
      <c r="A72" s="58">
        <v>60</v>
      </c>
      <c r="B72" s="193">
        <v>45268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4" t="s">
        <v>32</v>
      </c>
      <c r="O72" s="98">
        <v>0</v>
      </c>
      <c r="P72" s="149" t="s">
        <v>180</v>
      </c>
      <c r="Q72" s="150">
        <v>0.6</v>
      </c>
      <c r="R72" s="35" t="s">
        <v>44</v>
      </c>
      <c r="S72" s="188">
        <v>1</v>
      </c>
      <c r="T72" s="189">
        <f t="shared" si="0"/>
        <v>0.6</v>
      </c>
      <c r="U72" s="122" t="s">
        <v>183</v>
      </c>
      <c r="V72" s="138" t="s">
        <v>184</v>
      </c>
      <c r="W72" s="109"/>
      <c r="X72" s="143"/>
      <c r="Y72" s="114"/>
      <c r="Z72" s="114"/>
      <c r="AA72" s="142"/>
      <c r="AB72" s="114"/>
      <c r="AC72" s="114"/>
      <c r="AD72" s="89"/>
      <c r="AE72" s="89"/>
      <c r="AF72" s="87"/>
      <c r="AG72" s="87"/>
    </row>
    <row r="73" spans="1:33" ht="18.75" customHeight="1">
      <c r="A73" s="58">
        <v>61</v>
      </c>
      <c r="B73" s="193">
        <v>45268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4" t="s">
        <v>32</v>
      </c>
      <c r="O73" s="98">
        <v>0</v>
      </c>
      <c r="P73" s="149" t="s">
        <v>181</v>
      </c>
      <c r="Q73" s="150">
        <v>1.65</v>
      </c>
      <c r="R73" s="35" t="s">
        <v>44</v>
      </c>
      <c r="S73" s="188">
        <v>1</v>
      </c>
      <c r="T73" s="189">
        <f t="shared" si="0"/>
        <v>1.65</v>
      </c>
      <c r="U73" s="122" t="s">
        <v>183</v>
      </c>
      <c r="V73" s="138" t="s">
        <v>184</v>
      </c>
      <c r="W73" s="109"/>
      <c r="X73" s="143"/>
      <c r="Y73" s="114"/>
      <c r="Z73" s="114"/>
      <c r="AA73" s="142"/>
      <c r="AB73" s="114"/>
      <c r="AC73" s="114"/>
      <c r="AD73" s="89"/>
      <c r="AE73" s="89"/>
      <c r="AF73" s="87"/>
      <c r="AG73" s="87"/>
    </row>
    <row r="74" spans="1:33" ht="18.75" customHeight="1">
      <c r="A74" s="58">
        <v>62</v>
      </c>
      <c r="B74" s="193">
        <v>45268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4" t="s">
        <v>32</v>
      </c>
      <c r="O74" s="98">
        <v>0</v>
      </c>
      <c r="P74" s="149" t="s">
        <v>182</v>
      </c>
      <c r="Q74" s="150">
        <v>16</v>
      </c>
      <c r="R74" s="35" t="s">
        <v>44</v>
      </c>
      <c r="S74" s="188">
        <v>1</v>
      </c>
      <c r="T74" s="189">
        <f t="shared" si="0"/>
        <v>16</v>
      </c>
      <c r="U74" s="122" t="s">
        <v>183</v>
      </c>
      <c r="V74" s="138" t="s">
        <v>184</v>
      </c>
      <c r="W74" s="109"/>
      <c r="X74" s="143"/>
      <c r="Y74" s="114"/>
      <c r="Z74" s="114"/>
      <c r="AA74" s="142"/>
      <c r="AB74" s="114"/>
      <c r="AC74" s="114"/>
      <c r="AD74" s="89"/>
      <c r="AE74" s="89"/>
      <c r="AF74" s="87"/>
      <c r="AG74" s="87"/>
    </row>
    <row r="75" spans="1:33" ht="18.75" customHeight="1">
      <c r="A75" s="58">
        <v>63</v>
      </c>
      <c r="B75" s="193">
        <v>45286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4" t="s">
        <v>32</v>
      </c>
      <c r="O75" s="98">
        <v>0</v>
      </c>
      <c r="P75" s="149" t="s">
        <v>185</v>
      </c>
      <c r="Q75" s="150">
        <v>0.015</v>
      </c>
      <c r="R75" s="35" t="s">
        <v>44</v>
      </c>
      <c r="S75" s="188">
        <v>1</v>
      </c>
      <c r="T75" s="189">
        <f t="shared" si="0"/>
        <v>0.015</v>
      </c>
      <c r="U75" s="122" t="s">
        <v>190</v>
      </c>
      <c r="V75" s="138" t="s">
        <v>191</v>
      </c>
      <c r="W75" s="109"/>
      <c r="X75" s="143"/>
      <c r="Y75" s="114"/>
      <c r="Z75" s="114"/>
      <c r="AA75" s="142"/>
      <c r="AB75" s="114"/>
      <c r="AC75" s="114"/>
      <c r="AD75" s="89"/>
      <c r="AE75" s="89"/>
      <c r="AF75" s="87"/>
      <c r="AG75" s="87"/>
    </row>
    <row r="76" spans="1:33" ht="18.75" customHeight="1">
      <c r="A76" s="58">
        <v>64</v>
      </c>
      <c r="B76" s="193">
        <v>45286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4" t="s">
        <v>32</v>
      </c>
      <c r="O76" s="98">
        <v>0</v>
      </c>
      <c r="P76" s="149" t="s">
        <v>186</v>
      </c>
      <c r="Q76" s="150">
        <v>0.58</v>
      </c>
      <c r="R76" s="35" t="s">
        <v>44</v>
      </c>
      <c r="S76" s="188">
        <v>1</v>
      </c>
      <c r="T76" s="189">
        <f t="shared" si="0"/>
        <v>0.58</v>
      </c>
      <c r="U76" s="122" t="s">
        <v>190</v>
      </c>
      <c r="V76" s="138" t="s">
        <v>191</v>
      </c>
      <c r="W76" s="109"/>
      <c r="X76" s="143"/>
      <c r="Y76" s="114"/>
      <c r="Z76" s="114"/>
      <c r="AA76" s="142"/>
      <c r="AB76" s="114"/>
      <c r="AC76" s="114"/>
      <c r="AD76" s="89"/>
      <c r="AE76" s="89"/>
      <c r="AF76" s="87"/>
      <c r="AG76" s="87"/>
    </row>
    <row r="77" spans="1:33" ht="18.75" customHeight="1">
      <c r="A77" s="58">
        <v>65</v>
      </c>
      <c r="B77" s="193">
        <v>45286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4" t="s">
        <v>32</v>
      </c>
      <c r="O77" s="98">
        <v>0</v>
      </c>
      <c r="P77" s="149" t="s">
        <v>187</v>
      </c>
      <c r="Q77" s="150">
        <v>0.69</v>
      </c>
      <c r="R77" s="35" t="s">
        <v>44</v>
      </c>
      <c r="S77" s="188">
        <v>1</v>
      </c>
      <c r="T77" s="189">
        <f t="shared" si="0"/>
        <v>0.69</v>
      </c>
      <c r="U77" s="122" t="s">
        <v>190</v>
      </c>
      <c r="V77" s="138" t="s">
        <v>191</v>
      </c>
      <c r="W77" s="109"/>
      <c r="X77" s="143"/>
      <c r="Y77" s="114"/>
      <c r="Z77" s="114"/>
      <c r="AA77" s="142"/>
      <c r="AB77" s="114"/>
      <c r="AC77" s="114"/>
      <c r="AD77" s="89"/>
      <c r="AE77" s="89"/>
      <c r="AF77" s="87"/>
      <c r="AG77" s="87"/>
    </row>
    <row r="78" spans="1:33" ht="18.75" customHeight="1">
      <c r="A78" s="58">
        <v>66</v>
      </c>
      <c r="B78" s="193">
        <v>45286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4" t="s">
        <v>32</v>
      </c>
      <c r="O78" s="98">
        <v>0</v>
      </c>
      <c r="P78" s="149" t="s">
        <v>188</v>
      </c>
      <c r="Q78" s="150">
        <v>2.35</v>
      </c>
      <c r="R78" s="35" t="s">
        <v>44</v>
      </c>
      <c r="S78" s="188">
        <v>1</v>
      </c>
      <c r="T78" s="189">
        <f t="shared" si="0"/>
        <v>2.35</v>
      </c>
      <c r="U78" s="122" t="s">
        <v>190</v>
      </c>
      <c r="V78" s="138" t="s">
        <v>191</v>
      </c>
      <c r="W78" s="109"/>
      <c r="X78" s="143"/>
      <c r="Y78" s="114"/>
      <c r="Z78" s="114"/>
      <c r="AA78" s="142"/>
      <c r="AB78" s="114"/>
      <c r="AC78" s="114"/>
      <c r="AD78" s="89"/>
      <c r="AE78" s="89"/>
      <c r="AF78" s="87"/>
      <c r="AG78" s="87"/>
    </row>
    <row r="79" spans="1:33" ht="18.75" customHeight="1">
      <c r="A79" s="58">
        <v>67</v>
      </c>
      <c r="B79" s="193">
        <v>45286</v>
      </c>
      <c r="C79" s="23">
        <v>0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4" t="s">
        <v>32</v>
      </c>
      <c r="O79" s="98">
        <v>0</v>
      </c>
      <c r="P79" s="149" t="s">
        <v>189</v>
      </c>
      <c r="Q79" s="150">
        <v>0.003</v>
      </c>
      <c r="R79" s="35" t="s">
        <v>44</v>
      </c>
      <c r="S79" s="188">
        <v>100</v>
      </c>
      <c r="T79" s="189">
        <f t="shared" si="0"/>
        <v>0.3</v>
      </c>
      <c r="U79" s="122" t="s">
        <v>190</v>
      </c>
      <c r="V79" s="138" t="s">
        <v>191</v>
      </c>
      <c r="W79" s="109"/>
      <c r="X79" s="143"/>
      <c r="Y79" s="114"/>
      <c r="Z79" s="114"/>
      <c r="AA79" s="142"/>
      <c r="AB79" s="114"/>
      <c r="AC79" s="114"/>
      <c r="AD79" s="89"/>
      <c r="AE79" s="89"/>
      <c r="AF79" s="87"/>
      <c r="AG79" s="87"/>
    </row>
    <row r="80" spans="1:33" ht="18.75" customHeight="1">
      <c r="A80" s="58">
        <v>68</v>
      </c>
      <c r="B80" s="193">
        <v>45286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4" t="s">
        <v>32</v>
      </c>
      <c r="O80" s="98">
        <v>0</v>
      </c>
      <c r="P80" s="149" t="s">
        <v>192</v>
      </c>
      <c r="Q80" s="150">
        <v>1.7825</v>
      </c>
      <c r="R80" s="35" t="s">
        <v>44</v>
      </c>
      <c r="S80" s="188">
        <v>8</v>
      </c>
      <c r="T80" s="189">
        <f t="shared" si="0"/>
        <v>14.26</v>
      </c>
      <c r="U80" s="122" t="s">
        <v>190</v>
      </c>
      <c r="V80" s="138" t="s">
        <v>194</v>
      </c>
      <c r="W80" s="109"/>
      <c r="X80" s="143"/>
      <c r="Y80" s="114"/>
      <c r="Z80" s="114"/>
      <c r="AA80" s="142"/>
      <c r="AB80" s="114"/>
      <c r="AC80" s="114"/>
      <c r="AD80" s="89"/>
      <c r="AE80" s="89"/>
      <c r="AF80" s="87"/>
      <c r="AG80" s="87"/>
    </row>
    <row r="81" spans="1:33" ht="18.75" customHeight="1">
      <c r="A81" s="58">
        <v>69</v>
      </c>
      <c r="B81" s="193">
        <v>45286</v>
      </c>
      <c r="C81" s="23">
        <v>0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4" t="s">
        <v>32</v>
      </c>
      <c r="O81" s="98">
        <v>0</v>
      </c>
      <c r="P81" s="149" t="s">
        <v>193</v>
      </c>
      <c r="Q81" s="150">
        <v>0.315</v>
      </c>
      <c r="R81" s="35" t="s">
        <v>44</v>
      </c>
      <c r="S81" s="188">
        <v>3</v>
      </c>
      <c r="T81" s="189">
        <f t="shared" si="0"/>
        <v>0.9450000000000001</v>
      </c>
      <c r="U81" s="122" t="s">
        <v>190</v>
      </c>
      <c r="V81" s="138" t="s">
        <v>194</v>
      </c>
      <c r="W81" s="109"/>
      <c r="X81" s="143"/>
      <c r="Y81" s="114"/>
      <c r="Z81" s="114"/>
      <c r="AA81" s="142"/>
      <c r="AB81" s="114"/>
      <c r="AC81" s="114"/>
      <c r="AD81" s="89"/>
      <c r="AE81" s="89"/>
      <c r="AF81" s="87"/>
      <c r="AG81" s="87"/>
    </row>
    <row r="82" spans="1:33" ht="18.75" customHeight="1">
      <c r="A82" s="58">
        <v>70</v>
      </c>
      <c r="B82" s="193">
        <v>45268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4" t="s">
        <v>32</v>
      </c>
      <c r="O82" s="98">
        <v>0</v>
      </c>
      <c r="P82" s="149" t="s">
        <v>195</v>
      </c>
      <c r="Q82" s="150">
        <v>2.04</v>
      </c>
      <c r="R82" s="35" t="s">
        <v>197</v>
      </c>
      <c r="S82" s="196">
        <v>13.6</v>
      </c>
      <c r="T82" s="189">
        <f t="shared" si="0"/>
        <v>27.744</v>
      </c>
      <c r="U82" s="138" t="s">
        <v>199</v>
      </c>
      <c r="V82" s="138" t="s">
        <v>200</v>
      </c>
      <c r="W82" s="145"/>
      <c r="X82" s="143"/>
      <c r="Y82" s="114"/>
      <c r="Z82" s="114"/>
      <c r="AA82" s="142"/>
      <c r="AB82" s="114"/>
      <c r="AC82" s="114"/>
      <c r="AD82" s="89"/>
      <c r="AE82" s="89"/>
      <c r="AF82" s="87"/>
      <c r="AG82" s="87"/>
    </row>
    <row r="83" spans="1:33" ht="33.75" customHeight="1">
      <c r="A83" s="58">
        <v>71</v>
      </c>
      <c r="B83" s="193">
        <v>45269</v>
      </c>
      <c r="C83" s="23">
        <v>0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4" t="s">
        <v>32</v>
      </c>
      <c r="O83" s="98">
        <v>0</v>
      </c>
      <c r="P83" s="149" t="s">
        <v>196</v>
      </c>
      <c r="Q83" s="150">
        <v>0.15</v>
      </c>
      <c r="R83" s="35" t="s">
        <v>198</v>
      </c>
      <c r="S83" s="188">
        <v>12</v>
      </c>
      <c r="T83" s="189">
        <f t="shared" si="0"/>
        <v>1.7999999999999998</v>
      </c>
      <c r="U83" s="138" t="s">
        <v>199</v>
      </c>
      <c r="V83" s="138" t="s">
        <v>200</v>
      </c>
      <c r="W83" s="145"/>
      <c r="X83" s="143"/>
      <c r="Y83" s="114"/>
      <c r="Z83" s="114"/>
      <c r="AA83" s="142"/>
      <c r="AB83" s="114"/>
      <c r="AC83" s="114"/>
      <c r="AD83" s="89"/>
      <c r="AE83" s="89"/>
      <c r="AF83" s="87"/>
      <c r="AG83" s="87"/>
    </row>
    <row r="84" spans="1:33" ht="19.5" customHeight="1">
      <c r="A84" s="58">
        <v>72</v>
      </c>
      <c r="B84" s="193">
        <v>45280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4" t="s">
        <v>32</v>
      </c>
      <c r="O84" s="98">
        <v>0</v>
      </c>
      <c r="P84" s="149" t="s">
        <v>195</v>
      </c>
      <c r="Q84" s="150">
        <v>2.04</v>
      </c>
      <c r="R84" s="35" t="s">
        <v>197</v>
      </c>
      <c r="S84" s="196">
        <v>6.5</v>
      </c>
      <c r="T84" s="189">
        <f t="shared" si="0"/>
        <v>13.26</v>
      </c>
      <c r="U84" s="138" t="s">
        <v>199</v>
      </c>
      <c r="V84" s="138" t="s">
        <v>202</v>
      </c>
      <c r="W84" s="145"/>
      <c r="X84" s="143"/>
      <c r="Y84" s="114"/>
      <c r="Z84" s="114"/>
      <c r="AA84" s="142"/>
      <c r="AB84" s="114"/>
      <c r="AC84" s="114"/>
      <c r="AD84" s="89"/>
      <c r="AE84" s="89"/>
      <c r="AF84" s="87"/>
      <c r="AG84" s="87"/>
    </row>
    <row r="85" spans="1:33" ht="33.75" customHeight="1">
      <c r="A85" s="58">
        <v>73</v>
      </c>
      <c r="B85" s="193">
        <v>45280</v>
      </c>
      <c r="C85" s="23">
        <v>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4" t="s">
        <v>32</v>
      </c>
      <c r="O85" s="98">
        <v>0</v>
      </c>
      <c r="P85" s="149" t="s">
        <v>196</v>
      </c>
      <c r="Q85" s="150">
        <v>0.15</v>
      </c>
      <c r="R85" s="35" t="s">
        <v>198</v>
      </c>
      <c r="S85" s="188">
        <v>12</v>
      </c>
      <c r="T85" s="189">
        <f t="shared" si="0"/>
        <v>1.7999999999999998</v>
      </c>
      <c r="U85" s="138" t="s">
        <v>199</v>
      </c>
      <c r="V85" s="138" t="s">
        <v>202</v>
      </c>
      <c r="W85" s="145"/>
      <c r="X85" s="143"/>
      <c r="Y85" s="114"/>
      <c r="Z85" s="114"/>
      <c r="AA85" s="142"/>
      <c r="AB85" s="114"/>
      <c r="AC85" s="114"/>
      <c r="AD85" s="89"/>
      <c r="AE85" s="89"/>
      <c r="AF85" s="87"/>
      <c r="AG85" s="87"/>
    </row>
    <row r="86" spans="1:33" ht="20.25" customHeight="1">
      <c r="A86" s="58">
        <v>74</v>
      </c>
      <c r="B86" s="193">
        <v>45288</v>
      </c>
      <c r="C86" s="23">
        <v>0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4" t="s">
        <v>32</v>
      </c>
      <c r="O86" s="98">
        <v>0</v>
      </c>
      <c r="P86" s="149" t="s">
        <v>195</v>
      </c>
      <c r="Q86" s="103">
        <v>2.04</v>
      </c>
      <c r="R86" s="35" t="s">
        <v>44</v>
      </c>
      <c r="S86" s="196">
        <v>6.5</v>
      </c>
      <c r="T86" s="189">
        <f t="shared" si="0"/>
        <v>13.26</v>
      </c>
      <c r="U86" s="138" t="s">
        <v>201</v>
      </c>
      <c r="V86" s="138" t="s">
        <v>203</v>
      </c>
      <c r="W86" s="145"/>
      <c r="X86" s="143"/>
      <c r="Y86" s="114"/>
      <c r="Z86" s="114"/>
      <c r="AA86" s="142"/>
      <c r="AB86" s="114"/>
      <c r="AC86" s="114"/>
      <c r="AD86" s="89"/>
      <c r="AE86" s="89"/>
      <c r="AF86" s="87"/>
      <c r="AG86" s="87"/>
    </row>
    <row r="87" spans="1:33" ht="18.75" customHeight="1">
      <c r="A87" s="58">
        <v>75</v>
      </c>
      <c r="B87" s="193">
        <v>45288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4" t="s">
        <v>32</v>
      </c>
      <c r="O87" s="98">
        <v>0</v>
      </c>
      <c r="P87" s="149" t="s">
        <v>196</v>
      </c>
      <c r="Q87" s="150">
        <v>0.15</v>
      </c>
      <c r="R87" s="35" t="s">
        <v>44</v>
      </c>
      <c r="S87" s="188">
        <v>6</v>
      </c>
      <c r="T87" s="189">
        <f t="shared" si="0"/>
        <v>0.8999999999999999</v>
      </c>
      <c r="U87" s="138" t="s">
        <v>204</v>
      </c>
      <c r="V87" s="138" t="s">
        <v>203</v>
      </c>
      <c r="W87" s="145"/>
      <c r="X87" s="143"/>
      <c r="Y87" s="114"/>
      <c r="Z87" s="114"/>
      <c r="AA87" s="142"/>
      <c r="AB87" s="114"/>
      <c r="AC87" s="114"/>
      <c r="AD87" s="89"/>
      <c r="AE87" s="89"/>
      <c r="AF87" s="87"/>
      <c r="AG87" s="87"/>
    </row>
    <row r="88" spans="1:33" ht="15">
      <c r="A88" s="63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164"/>
      <c r="O88" s="72"/>
      <c r="P88" s="116"/>
      <c r="Q88" s="77"/>
      <c r="R88" s="63"/>
      <c r="S88" s="64"/>
      <c r="T88" s="121"/>
      <c r="U88" s="123"/>
      <c r="V88" s="148"/>
      <c r="W88" s="141"/>
      <c r="X88" s="110"/>
      <c r="Y88" s="89"/>
      <c r="Z88" s="89"/>
      <c r="AA88" s="89"/>
      <c r="AB88" s="89"/>
      <c r="AC88" s="89"/>
      <c r="AD88" s="89"/>
      <c r="AE88" s="89"/>
      <c r="AF88" s="87"/>
      <c r="AG88" s="87"/>
    </row>
    <row r="89" spans="1:33" ht="18.75" customHeight="1">
      <c r="A89" s="21"/>
      <c r="B89" s="12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4"/>
      <c r="O89" s="165"/>
      <c r="P89" s="78"/>
      <c r="Q89" s="43"/>
      <c r="R89" s="21"/>
      <c r="S89" s="44"/>
      <c r="T89" s="47"/>
      <c r="U89" s="124"/>
      <c r="V89" s="137"/>
      <c r="W89" s="141"/>
      <c r="X89" s="110"/>
      <c r="Y89" s="89"/>
      <c r="Z89" s="89"/>
      <c r="AA89" s="89"/>
      <c r="AB89" s="89"/>
      <c r="AC89" s="89"/>
      <c r="AD89" s="89"/>
      <c r="AE89" s="89"/>
      <c r="AF89" s="87"/>
      <c r="AG89" s="87"/>
    </row>
    <row r="90" spans="1:33" ht="15">
      <c r="A90" s="21"/>
      <c r="B90" s="12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4"/>
      <c r="O90" s="14"/>
      <c r="P90" s="17"/>
      <c r="Q90" s="43"/>
      <c r="R90" s="21"/>
      <c r="S90" s="44"/>
      <c r="T90" s="47"/>
      <c r="U90" s="124"/>
      <c r="V90" s="137"/>
      <c r="W90" s="141"/>
      <c r="X90" s="110"/>
      <c r="Y90" s="89"/>
      <c r="Z90" s="89"/>
      <c r="AA90" s="89"/>
      <c r="AB90" s="89"/>
      <c r="AC90" s="89"/>
      <c r="AD90" s="89"/>
      <c r="AE90" s="89"/>
      <c r="AF90" s="87"/>
      <c r="AG90" s="87"/>
    </row>
    <row r="91" spans="1:33" ht="15">
      <c r="A91" s="21"/>
      <c r="B91" s="12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4"/>
      <c r="O91" s="12"/>
      <c r="P91" s="17"/>
      <c r="Q91" s="45"/>
      <c r="R91" s="21"/>
      <c r="S91" s="44"/>
      <c r="T91" s="48"/>
      <c r="U91" s="124"/>
      <c r="V91" s="137"/>
      <c r="W91" s="141"/>
      <c r="X91" s="110"/>
      <c r="Y91" s="89"/>
      <c r="Z91" s="89"/>
      <c r="AA91" s="89"/>
      <c r="AB91" s="89"/>
      <c r="AC91" s="89"/>
      <c r="AD91" s="89"/>
      <c r="AE91" s="89"/>
      <c r="AF91" s="87"/>
      <c r="AG91" s="87"/>
    </row>
    <row r="92" spans="1:33" ht="15">
      <c r="A92" s="21"/>
      <c r="B92" s="12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4"/>
      <c r="O92" s="14"/>
      <c r="P92" s="17"/>
      <c r="Q92" s="45"/>
      <c r="R92" s="21"/>
      <c r="S92" s="44"/>
      <c r="T92" s="48"/>
      <c r="U92" s="124"/>
      <c r="V92" s="137"/>
      <c r="W92" s="141"/>
      <c r="X92" s="110"/>
      <c r="Y92" s="89"/>
      <c r="Z92" s="89"/>
      <c r="AA92" s="89"/>
      <c r="AB92" s="89"/>
      <c r="AC92" s="89"/>
      <c r="AD92" s="89"/>
      <c r="AE92" s="89"/>
      <c r="AF92" s="87"/>
      <c r="AG92" s="87"/>
    </row>
    <row r="93" spans="1:33" ht="15">
      <c r="A93" s="21"/>
      <c r="B93" s="12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4"/>
      <c r="O93" s="14"/>
      <c r="P93" s="17"/>
      <c r="Q93" s="45"/>
      <c r="R93" s="21"/>
      <c r="S93" s="44"/>
      <c r="T93" s="48"/>
      <c r="U93" s="124"/>
      <c r="V93" s="137"/>
      <c r="W93" s="141"/>
      <c r="X93" s="110"/>
      <c r="Y93" s="89"/>
      <c r="Z93" s="89"/>
      <c r="AA93" s="89"/>
      <c r="AB93" s="89"/>
      <c r="AC93" s="89"/>
      <c r="AD93" s="89"/>
      <c r="AE93" s="89"/>
      <c r="AF93" s="87"/>
      <c r="AG93" s="87"/>
    </row>
    <row r="94" spans="1:33" ht="15">
      <c r="A94" s="21"/>
      <c r="B94" s="12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4"/>
      <c r="O94" s="14"/>
      <c r="P94" s="17"/>
      <c r="Q94" s="46"/>
      <c r="R94" s="21"/>
      <c r="S94" s="44"/>
      <c r="T94" s="48"/>
      <c r="U94" s="124"/>
      <c r="V94" s="137"/>
      <c r="W94" s="141"/>
      <c r="X94" s="110"/>
      <c r="Y94" s="89"/>
      <c r="Z94" s="89"/>
      <c r="AA94" s="89"/>
      <c r="AB94" s="89"/>
      <c r="AC94" s="89"/>
      <c r="AD94" s="89"/>
      <c r="AE94" s="89"/>
      <c r="AF94" s="87"/>
      <c r="AG94" s="87"/>
    </row>
    <row r="95" spans="1:33" ht="15">
      <c r="A95" s="21"/>
      <c r="B95" s="12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4"/>
      <c r="O95" s="14"/>
      <c r="P95" s="82"/>
      <c r="Q95" s="46"/>
      <c r="R95" s="21"/>
      <c r="S95" s="44"/>
      <c r="T95" s="43"/>
      <c r="U95" s="124"/>
      <c r="V95" s="137"/>
      <c r="W95" s="141"/>
      <c r="X95" s="110"/>
      <c r="Y95" s="89"/>
      <c r="Z95" s="89"/>
      <c r="AA95" s="89"/>
      <c r="AB95" s="89"/>
      <c r="AC95" s="89"/>
      <c r="AD95" s="89"/>
      <c r="AE95" s="89"/>
      <c r="AF95" s="87"/>
      <c r="AG95" s="87"/>
    </row>
    <row r="96" spans="1:33" ht="40.5" customHeight="1">
      <c r="A96" s="11">
        <v>76</v>
      </c>
      <c r="B96" s="22">
        <v>45260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4" t="s">
        <v>32</v>
      </c>
      <c r="O96" s="25">
        <v>0</v>
      </c>
      <c r="P96" s="33" t="s">
        <v>78</v>
      </c>
      <c r="Q96" s="57">
        <v>0.04</v>
      </c>
      <c r="R96" s="35" t="s">
        <v>44</v>
      </c>
      <c r="S96" s="51">
        <f>336+40</f>
        <v>376</v>
      </c>
      <c r="T96" s="57">
        <f>Q96*S96</f>
        <v>15.040000000000001</v>
      </c>
      <c r="U96" s="81" t="s">
        <v>46</v>
      </c>
      <c r="V96" s="138" t="s">
        <v>88</v>
      </c>
      <c r="W96" s="140"/>
      <c r="X96" s="102"/>
      <c r="Y96" s="89"/>
      <c r="Z96" s="89"/>
      <c r="AA96" s="89"/>
      <c r="AB96" s="89"/>
      <c r="AC96" s="89"/>
      <c r="AD96" s="89"/>
      <c r="AE96" s="89"/>
      <c r="AF96" s="87"/>
      <c r="AG96" s="87"/>
    </row>
    <row r="97" spans="1:33" ht="37.5" customHeight="1">
      <c r="A97" s="11">
        <v>77</v>
      </c>
      <c r="B97" s="22">
        <v>45260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4" t="s">
        <v>32</v>
      </c>
      <c r="O97" s="25">
        <v>0</v>
      </c>
      <c r="P97" s="16" t="s">
        <v>78</v>
      </c>
      <c r="Q97" s="56">
        <v>0.04</v>
      </c>
      <c r="R97" s="58" t="s">
        <v>44</v>
      </c>
      <c r="S97" s="51">
        <v>158</v>
      </c>
      <c r="T97" s="57">
        <f aca="true" t="shared" si="1" ref="T97:T113">Q97*S97</f>
        <v>6.32</v>
      </c>
      <c r="U97" s="40" t="s">
        <v>47</v>
      </c>
      <c r="V97" s="138" t="s">
        <v>71</v>
      </c>
      <c r="W97" s="140"/>
      <c r="X97" s="102"/>
      <c r="Y97" s="89"/>
      <c r="Z97" s="89"/>
      <c r="AA97" s="89"/>
      <c r="AB97" s="89"/>
      <c r="AC97" s="89"/>
      <c r="AD97" s="89"/>
      <c r="AE97" s="89"/>
      <c r="AF97" s="87"/>
      <c r="AG97" s="87"/>
    </row>
    <row r="98" spans="1:33" ht="38.25" customHeight="1">
      <c r="A98" s="11">
        <v>78</v>
      </c>
      <c r="B98" s="22">
        <v>45291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4" t="s">
        <v>32</v>
      </c>
      <c r="O98" s="25">
        <v>0</v>
      </c>
      <c r="P98" s="16" t="s">
        <v>79</v>
      </c>
      <c r="Q98" s="56">
        <v>0.04594</v>
      </c>
      <c r="R98" s="58" t="s">
        <v>42</v>
      </c>
      <c r="S98" s="51">
        <v>57</v>
      </c>
      <c r="T98" s="57">
        <v>2.61835</v>
      </c>
      <c r="U98" s="32" t="s">
        <v>43</v>
      </c>
      <c r="V98" s="138" t="s">
        <v>67</v>
      </c>
      <c r="W98" s="140"/>
      <c r="X98" s="102"/>
      <c r="Y98" s="89"/>
      <c r="Z98" s="89"/>
      <c r="AA98" s="89"/>
      <c r="AB98" s="89"/>
      <c r="AC98" s="89"/>
      <c r="AD98" s="89"/>
      <c r="AE98" s="20"/>
      <c r="AF98" s="87"/>
      <c r="AG98" s="87"/>
    </row>
    <row r="99" spans="1:33" ht="44.25" customHeight="1">
      <c r="A99" s="11">
        <v>79</v>
      </c>
      <c r="B99" s="22">
        <v>45291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4" t="s">
        <v>32</v>
      </c>
      <c r="O99" s="25">
        <v>0</v>
      </c>
      <c r="P99" s="16" t="s">
        <v>80</v>
      </c>
      <c r="Q99" s="59">
        <v>0.02297</v>
      </c>
      <c r="R99" s="60" t="s">
        <v>44</v>
      </c>
      <c r="S99" s="51">
        <v>57</v>
      </c>
      <c r="T99" s="57">
        <v>1.30918</v>
      </c>
      <c r="U99" s="127" t="s">
        <v>43</v>
      </c>
      <c r="V99" s="138" t="s">
        <v>67</v>
      </c>
      <c r="W99" s="140"/>
      <c r="X99" s="102"/>
      <c r="Y99" s="89"/>
      <c r="Z99" s="89"/>
      <c r="AA99" s="89"/>
      <c r="AB99" s="89"/>
      <c r="AC99" s="89"/>
      <c r="AD99" s="89"/>
      <c r="AE99" s="89"/>
      <c r="AF99" s="87"/>
      <c r="AG99" s="87"/>
    </row>
    <row r="100" spans="1:33" ht="37.5" customHeight="1">
      <c r="A100" s="11">
        <v>80</v>
      </c>
      <c r="B100" s="22">
        <v>45291</v>
      </c>
      <c r="C100" s="23">
        <v>0</v>
      </c>
      <c r="D100" s="23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4" t="s">
        <v>32</v>
      </c>
      <c r="O100" s="25">
        <v>0</v>
      </c>
      <c r="P100" s="32" t="s">
        <v>81</v>
      </c>
      <c r="Q100" s="61">
        <v>0.51523</v>
      </c>
      <c r="R100" s="27" t="s">
        <v>42</v>
      </c>
      <c r="S100" s="182">
        <v>11.38</v>
      </c>
      <c r="T100" s="57">
        <f t="shared" si="1"/>
        <v>5.8633174</v>
      </c>
      <c r="U100" s="128" t="s">
        <v>57</v>
      </c>
      <c r="V100" s="138" t="s">
        <v>73</v>
      </c>
      <c r="W100" s="140"/>
      <c r="X100" s="102"/>
      <c r="Y100" s="89"/>
      <c r="Z100" s="89"/>
      <c r="AA100" s="89"/>
      <c r="AB100" s="89"/>
      <c r="AC100" s="89"/>
      <c r="AD100" s="89"/>
      <c r="AE100" s="89"/>
      <c r="AF100" s="87"/>
      <c r="AG100" s="87"/>
    </row>
    <row r="101" spans="1:33" ht="41.25" customHeight="1">
      <c r="A101" s="11">
        <v>81</v>
      </c>
      <c r="B101" s="22">
        <v>45291</v>
      </c>
      <c r="C101" s="23">
        <v>0</v>
      </c>
      <c r="D101" s="23">
        <v>0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4" t="s">
        <v>32</v>
      </c>
      <c r="O101" s="25">
        <v>0</v>
      </c>
      <c r="P101" s="16" t="s">
        <v>82</v>
      </c>
      <c r="Q101" s="57">
        <v>0.02226</v>
      </c>
      <c r="R101" s="27" t="s">
        <v>42</v>
      </c>
      <c r="S101" s="51">
        <v>2642</v>
      </c>
      <c r="T101" s="57">
        <f t="shared" si="1"/>
        <v>58.810919999999996</v>
      </c>
      <c r="U101" s="129" t="s">
        <v>48</v>
      </c>
      <c r="V101" s="138" t="s">
        <v>62</v>
      </c>
      <c r="W101" s="140"/>
      <c r="X101" s="102"/>
      <c r="Y101" s="89"/>
      <c r="Z101" s="89"/>
      <c r="AA101" s="89"/>
      <c r="AB101" s="89"/>
      <c r="AC101" s="89"/>
      <c r="AD101" s="89"/>
      <c r="AE101" s="89"/>
      <c r="AF101" s="87"/>
      <c r="AG101" s="87"/>
    </row>
    <row r="102" spans="1:33" ht="41.25" customHeight="1">
      <c r="A102" s="11">
        <v>82</v>
      </c>
      <c r="B102" s="22"/>
      <c r="C102" s="23">
        <v>0</v>
      </c>
      <c r="D102" s="23">
        <v>0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4" t="s">
        <v>32</v>
      </c>
      <c r="O102" s="25">
        <v>0</v>
      </c>
      <c r="P102" s="16" t="s">
        <v>82</v>
      </c>
      <c r="Q102" s="57">
        <v>0.02226</v>
      </c>
      <c r="R102" s="27" t="s">
        <v>42</v>
      </c>
      <c r="S102" s="51">
        <v>2729</v>
      </c>
      <c r="T102" s="57">
        <f>Q102*S102</f>
        <v>60.747539999999994</v>
      </c>
      <c r="U102" s="129" t="s">
        <v>48</v>
      </c>
      <c r="V102" s="138" t="s">
        <v>62</v>
      </c>
      <c r="W102" s="140"/>
      <c r="X102" s="102"/>
      <c r="Y102" s="89"/>
      <c r="Z102" s="89"/>
      <c r="AA102" s="89"/>
      <c r="AB102" s="89"/>
      <c r="AC102" s="89"/>
      <c r="AD102" s="89"/>
      <c r="AE102" s="89"/>
      <c r="AF102" s="87"/>
      <c r="AG102" s="87"/>
    </row>
    <row r="103" spans="1:33" ht="37.5" customHeight="1">
      <c r="A103" s="11">
        <v>83</v>
      </c>
      <c r="B103" s="22">
        <v>45260</v>
      </c>
      <c r="C103" s="23">
        <v>0</v>
      </c>
      <c r="D103" s="23">
        <v>0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4" t="s">
        <v>32</v>
      </c>
      <c r="O103" s="25">
        <v>0</v>
      </c>
      <c r="P103" s="16" t="s">
        <v>83</v>
      </c>
      <c r="Q103" s="56">
        <v>1.97161</v>
      </c>
      <c r="R103" s="58" t="s">
        <v>44</v>
      </c>
      <c r="S103" s="51">
        <v>1</v>
      </c>
      <c r="T103" s="57">
        <f t="shared" si="1"/>
        <v>1.97161</v>
      </c>
      <c r="U103" s="80" t="s">
        <v>49</v>
      </c>
      <c r="V103" s="138" t="s">
        <v>61</v>
      </c>
      <c r="W103" s="140"/>
      <c r="X103" s="102"/>
      <c r="Y103" s="89"/>
      <c r="Z103" s="89"/>
      <c r="AA103" s="89"/>
      <c r="AB103" s="89"/>
      <c r="AC103" s="89"/>
      <c r="AD103" s="89"/>
      <c r="AE103" s="89"/>
      <c r="AF103" s="87"/>
      <c r="AG103" s="87"/>
    </row>
    <row r="104" spans="1:33" ht="39" customHeight="1">
      <c r="A104" s="11">
        <v>84</v>
      </c>
      <c r="B104" s="22">
        <v>45291</v>
      </c>
      <c r="C104" s="23">
        <v>0</v>
      </c>
      <c r="D104" s="23">
        <v>0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4" t="s">
        <v>32</v>
      </c>
      <c r="O104" s="25">
        <v>0</v>
      </c>
      <c r="P104" s="16" t="s">
        <v>84</v>
      </c>
      <c r="Q104" s="56">
        <v>1.07682</v>
      </c>
      <c r="R104" s="58" t="s">
        <v>55</v>
      </c>
      <c r="S104" s="51">
        <v>1</v>
      </c>
      <c r="T104" s="57">
        <f t="shared" si="1"/>
        <v>1.07682</v>
      </c>
      <c r="U104" s="81" t="s">
        <v>50</v>
      </c>
      <c r="V104" s="138" t="s">
        <v>68</v>
      </c>
      <c r="W104" s="140"/>
      <c r="X104" s="102"/>
      <c r="Y104" s="89"/>
      <c r="Z104" s="89"/>
      <c r="AA104" s="89"/>
      <c r="AB104" s="89"/>
      <c r="AC104" s="89"/>
      <c r="AD104" s="89"/>
      <c r="AE104" s="89"/>
      <c r="AF104" s="87"/>
      <c r="AG104" s="87"/>
    </row>
    <row r="105" spans="1:33" ht="42" customHeight="1">
      <c r="A105" s="11">
        <v>85</v>
      </c>
      <c r="B105" s="22">
        <v>45291</v>
      </c>
      <c r="C105" s="23">
        <v>0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4" t="s">
        <v>32</v>
      </c>
      <c r="O105" s="25">
        <v>0</v>
      </c>
      <c r="P105" s="16" t="s">
        <v>85</v>
      </c>
      <c r="Q105" s="56">
        <v>7.22006</v>
      </c>
      <c r="R105" s="58" t="s">
        <v>55</v>
      </c>
      <c r="S105" s="51">
        <v>1</v>
      </c>
      <c r="T105" s="57">
        <f t="shared" si="1"/>
        <v>7.22006</v>
      </c>
      <c r="U105" s="81" t="s">
        <v>50</v>
      </c>
      <c r="V105" s="138" t="s">
        <v>69</v>
      </c>
      <c r="W105" s="140"/>
      <c r="X105" s="102"/>
      <c r="Y105" s="89"/>
      <c r="Z105" s="89"/>
      <c r="AA105" s="89"/>
      <c r="AB105" s="89"/>
      <c r="AC105" s="89"/>
      <c r="AD105" s="89"/>
      <c r="AE105" s="89"/>
      <c r="AF105" s="87"/>
      <c r="AG105" s="87"/>
    </row>
    <row r="106" spans="1:33" ht="36.75" customHeight="1">
      <c r="A106" s="11">
        <v>86</v>
      </c>
      <c r="B106" s="22">
        <v>45291</v>
      </c>
      <c r="C106" s="23">
        <v>0</v>
      </c>
      <c r="D106" s="23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4" t="s">
        <v>32</v>
      </c>
      <c r="O106" s="25">
        <v>0</v>
      </c>
      <c r="P106" s="34" t="s">
        <v>77</v>
      </c>
      <c r="Q106" s="59">
        <v>3.72682</v>
      </c>
      <c r="R106" s="60" t="s">
        <v>55</v>
      </c>
      <c r="S106" s="51">
        <v>1</v>
      </c>
      <c r="T106" s="57">
        <f t="shared" si="1"/>
        <v>3.72682</v>
      </c>
      <c r="U106" s="83" t="s">
        <v>50</v>
      </c>
      <c r="V106" s="138" t="s">
        <v>70</v>
      </c>
      <c r="W106" s="140"/>
      <c r="X106" s="102"/>
      <c r="Y106" s="89"/>
      <c r="Z106" s="89"/>
      <c r="AA106" s="89"/>
      <c r="AB106" s="89"/>
      <c r="AC106" s="89"/>
      <c r="AD106" s="89"/>
      <c r="AE106" s="89"/>
      <c r="AF106" s="87"/>
      <c r="AG106" s="87"/>
    </row>
    <row r="107" spans="1:33" ht="36.75" customHeight="1">
      <c r="A107" s="11">
        <v>87</v>
      </c>
      <c r="B107" s="22">
        <v>45287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4" t="s">
        <v>32</v>
      </c>
      <c r="O107" s="118">
        <v>0</v>
      </c>
      <c r="P107" s="34" t="s">
        <v>77</v>
      </c>
      <c r="Q107" s="59">
        <v>0.6</v>
      </c>
      <c r="R107" s="106" t="s">
        <v>44</v>
      </c>
      <c r="S107" s="51">
        <v>1</v>
      </c>
      <c r="T107" s="57">
        <f t="shared" si="1"/>
        <v>0.6</v>
      </c>
      <c r="U107" s="83" t="s">
        <v>63</v>
      </c>
      <c r="V107" s="138" t="s">
        <v>243</v>
      </c>
      <c r="W107" s="169"/>
      <c r="X107" s="102"/>
      <c r="Y107" s="89"/>
      <c r="Z107" s="89"/>
      <c r="AA107" s="89"/>
      <c r="AB107" s="89"/>
      <c r="AC107" s="89"/>
      <c r="AD107" s="89"/>
      <c r="AE107" s="89"/>
      <c r="AF107" s="87"/>
      <c r="AG107" s="87"/>
    </row>
    <row r="108" spans="1:33" ht="35.25" customHeight="1">
      <c r="A108" s="11">
        <v>88</v>
      </c>
      <c r="B108" s="22">
        <v>45291</v>
      </c>
      <c r="C108" s="107">
        <v>0</v>
      </c>
      <c r="D108" s="107">
        <v>0</v>
      </c>
      <c r="E108" s="107">
        <v>0</v>
      </c>
      <c r="F108" s="107">
        <v>0</v>
      </c>
      <c r="G108" s="107">
        <v>0</v>
      </c>
      <c r="H108" s="107">
        <v>0</v>
      </c>
      <c r="I108" s="107">
        <v>0</v>
      </c>
      <c r="J108" s="107">
        <v>0</v>
      </c>
      <c r="K108" s="107">
        <v>0</v>
      </c>
      <c r="L108" s="107">
        <v>0</v>
      </c>
      <c r="M108" s="107">
        <v>0</v>
      </c>
      <c r="N108" s="151" t="s">
        <v>32</v>
      </c>
      <c r="O108" s="152">
        <v>0</v>
      </c>
      <c r="P108" s="34" t="s">
        <v>76</v>
      </c>
      <c r="Q108" s="153">
        <v>5.02862</v>
      </c>
      <c r="R108" s="154" t="s">
        <v>44</v>
      </c>
      <c r="S108" s="170">
        <v>1</v>
      </c>
      <c r="T108" s="57">
        <f t="shared" si="1"/>
        <v>5.02862</v>
      </c>
      <c r="U108" s="146" t="s">
        <v>75</v>
      </c>
      <c r="V108" s="147" t="s">
        <v>242</v>
      </c>
      <c r="W108" s="140"/>
      <c r="X108" s="102"/>
      <c r="Y108" s="109"/>
      <c r="Z108" s="109"/>
      <c r="AA108" s="109"/>
      <c r="AB108" s="109"/>
      <c r="AC108" s="109"/>
      <c r="AD108" s="109"/>
      <c r="AE108" s="109"/>
      <c r="AF108" s="109"/>
      <c r="AG108" s="109"/>
    </row>
    <row r="109" spans="1:33" ht="35.25" customHeight="1">
      <c r="A109" s="11">
        <v>89</v>
      </c>
      <c r="B109" s="22">
        <v>45289</v>
      </c>
      <c r="C109" s="23">
        <v>0</v>
      </c>
      <c r="D109" s="23">
        <v>0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4" t="s">
        <v>32</v>
      </c>
      <c r="O109" s="118">
        <v>0</v>
      </c>
      <c r="P109" s="149" t="s">
        <v>76</v>
      </c>
      <c r="Q109" s="139">
        <v>2.80509</v>
      </c>
      <c r="R109" s="178" t="s">
        <v>44</v>
      </c>
      <c r="S109" s="51">
        <v>1</v>
      </c>
      <c r="T109" s="57">
        <f t="shared" si="1"/>
        <v>2.80509</v>
      </c>
      <c r="U109" s="138" t="s">
        <v>75</v>
      </c>
      <c r="V109" s="147" t="s">
        <v>244</v>
      </c>
      <c r="W109" s="140"/>
      <c r="X109" s="102"/>
      <c r="Y109" s="109"/>
      <c r="Z109" s="109"/>
      <c r="AA109" s="109"/>
      <c r="AB109" s="109"/>
      <c r="AC109" s="109"/>
      <c r="AD109" s="109"/>
      <c r="AE109" s="109"/>
      <c r="AF109" s="109"/>
      <c r="AG109" s="109"/>
    </row>
    <row r="110" spans="1:33" ht="21" customHeight="1">
      <c r="A110" s="11">
        <v>90</v>
      </c>
      <c r="B110" s="155">
        <v>45278</v>
      </c>
      <c r="C110" s="23">
        <v>0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171" t="s">
        <v>32</v>
      </c>
      <c r="O110" s="172">
        <v>0</v>
      </c>
      <c r="P110" s="173" t="s">
        <v>153</v>
      </c>
      <c r="Q110" s="174">
        <v>1.2</v>
      </c>
      <c r="R110" s="175" t="s">
        <v>44</v>
      </c>
      <c r="S110" s="176">
        <v>1</v>
      </c>
      <c r="T110" s="174">
        <f t="shared" si="1"/>
        <v>1.2</v>
      </c>
      <c r="U110" s="177" t="s">
        <v>155</v>
      </c>
      <c r="V110" s="138" t="s">
        <v>154</v>
      </c>
      <c r="W110" s="140"/>
      <c r="X110" s="102"/>
      <c r="Y110" s="109"/>
      <c r="Z110" s="109"/>
      <c r="AA110" s="109"/>
      <c r="AB110" s="109"/>
      <c r="AC110" s="109"/>
      <c r="AD110" s="109"/>
      <c r="AE110" s="109"/>
      <c r="AF110" s="109"/>
      <c r="AG110" s="109"/>
    </row>
    <row r="111" spans="1:33" ht="22.5" customHeight="1">
      <c r="A111" s="11">
        <v>91</v>
      </c>
      <c r="B111" s="155">
        <v>45264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4" t="s">
        <v>32</v>
      </c>
      <c r="O111" s="25">
        <v>0</v>
      </c>
      <c r="P111" s="149" t="s">
        <v>208</v>
      </c>
      <c r="Q111" s="139">
        <v>2</v>
      </c>
      <c r="R111" s="154" t="s">
        <v>44</v>
      </c>
      <c r="S111" s="51">
        <v>17</v>
      </c>
      <c r="T111" s="139">
        <f t="shared" si="1"/>
        <v>34</v>
      </c>
      <c r="U111" s="138" t="s">
        <v>209</v>
      </c>
      <c r="V111" s="138" t="s">
        <v>248</v>
      </c>
      <c r="W111" s="140"/>
      <c r="X111" s="102"/>
      <c r="Y111" s="109"/>
      <c r="Z111" s="109"/>
      <c r="AA111" s="109"/>
      <c r="AB111" s="109"/>
      <c r="AC111" s="109"/>
      <c r="AD111" s="109"/>
      <c r="AE111" s="109"/>
      <c r="AF111" s="109"/>
      <c r="AG111" s="109"/>
    </row>
    <row r="112" spans="1:33" ht="22.5" customHeight="1">
      <c r="A112" s="11">
        <v>92</v>
      </c>
      <c r="B112" s="155">
        <v>45288</v>
      </c>
      <c r="C112" s="23">
        <v>0</v>
      </c>
      <c r="D112" s="23">
        <v>0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171" t="s">
        <v>32</v>
      </c>
      <c r="O112" s="172">
        <v>0</v>
      </c>
      <c r="P112" s="149" t="s">
        <v>247</v>
      </c>
      <c r="Q112" s="139">
        <v>2.5</v>
      </c>
      <c r="R112" s="154" t="s">
        <v>44</v>
      </c>
      <c r="S112" s="51">
        <v>1.48</v>
      </c>
      <c r="T112" s="139">
        <f t="shared" si="1"/>
        <v>3.7</v>
      </c>
      <c r="U112" s="138" t="s">
        <v>246</v>
      </c>
      <c r="V112" s="138" t="s">
        <v>249</v>
      </c>
      <c r="W112" s="140"/>
      <c r="X112" s="102"/>
      <c r="Y112" s="109"/>
      <c r="Z112" s="109"/>
      <c r="AA112" s="109"/>
      <c r="AB112" s="109"/>
      <c r="AC112" s="109"/>
      <c r="AD112" s="109"/>
      <c r="AE112" s="109"/>
      <c r="AF112" s="109"/>
      <c r="AG112" s="109"/>
    </row>
    <row r="113" spans="1:33" ht="22.5" customHeight="1">
      <c r="A113" s="11">
        <v>93</v>
      </c>
      <c r="B113" s="155">
        <v>45274</v>
      </c>
      <c r="C113" s="23">
        <v>0</v>
      </c>
      <c r="D113" s="23">
        <v>0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4" t="s">
        <v>32</v>
      </c>
      <c r="O113" s="25">
        <v>0</v>
      </c>
      <c r="P113" s="149" t="s">
        <v>254</v>
      </c>
      <c r="Q113" s="139">
        <v>0.25246</v>
      </c>
      <c r="R113" s="154" t="s">
        <v>44</v>
      </c>
      <c r="S113" s="51">
        <v>1</v>
      </c>
      <c r="T113" s="139">
        <f t="shared" si="1"/>
        <v>0.25246</v>
      </c>
      <c r="U113" s="138"/>
      <c r="V113" s="138" t="s">
        <v>255</v>
      </c>
      <c r="W113" s="140"/>
      <c r="X113" s="102"/>
      <c r="Y113" s="109"/>
      <c r="Z113" s="109"/>
      <c r="AA113" s="109"/>
      <c r="AB113" s="109"/>
      <c r="AC113" s="109"/>
      <c r="AD113" s="109"/>
      <c r="AE113" s="109"/>
      <c r="AF113" s="109"/>
      <c r="AG113" s="109"/>
    </row>
    <row r="114" spans="1:33" ht="22.5" customHeight="1">
      <c r="A114" s="11">
        <v>94</v>
      </c>
      <c r="B114" s="155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4"/>
      <c r="O114" s="118"/>
      <c r="P114" s="149"/>
      <c r="Q114" s="139"/>
      <c r="R114" s="154"/>
      <c r="S114" s="51"/>
      <c r="T114" s="139"/>
      <c r="U114" s="138"/>
      <c r="V114" s="138"/>
      <c r="W114" s="140"/>
      <c r="X114" s="102"/>
      <c r="Y114" s="109"/>
      <c r="Z114" s="109"/>
      <c r="AA114" s="109"/>
      <c r="AB114" s="109"/>
      <c r="AC114" s="109"/>
      <c r="AD114" s="109"/>
      <c r="AE114" s="109"/>
      <c r="AF114" s="109"/>
      <c r="AG114" s="109"/>
    </row>
    <row r="115" spans="1:33" ht="18.75" customHeight="1">
      <c r="A115" s="11">
        <v>95</v>
      </c>
      <c r="B115" s="155">
        <v>45280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4" t="s">
        <v>32</v>
      </c>
      <c r="O115" s="118">
        <v>0</v>
      </c>
      <c r="P115" s="149" t="s">
        <v>210</v>
      </c>
      <c r="Q115" s="139">
        <v>10.8</v>
      </c>
      <c r="R115" s="154" t="s">
        <v>44</v>
      </c>
      <c r="S115" s="51">
        <v>1</v>
      </c>
      <c r="T115" s="139">
        <f aca="true" t="shared" si="2" ref="T115:T128">Q115*S115</f>
        <v>10.8</v>
      </c>
      <c r="U115" s="138" t="s">
        <v>212</v>
      </c>
      <c r="V115" s="138" t="s">
        <v>211</v>
      </c>
      <c r="W115" s="140"/>
      <c r="X115" s="102"/>
      <c r="Y115" s="109"/>
      <c r="Z115" s="109"/>
      <c r="AA115" s="109"/>
      <c r="AB115" s="109"/>
      <c r="AC115" s="109"/>
      <c r="AD115" s="109"/>
      <c r="AE115" s="109"/>
      <c r="AF115" s="109"/>
      <c r="AG115" s="109"/>
    </row>
    <row r="116" spans="1:33" ht="23.25" customHeight="1">
      <c r="A116" s="11">
        <v>96</v>
      </c>
      <c r="B116" s="155">
        <v>45287</v>
      </c>
      <c r="C116" s="107">
        <v>0</v>
      </c>
      <c r="D116" s="107">
        <v>0</v>
      </c>
      <c r="E116" s="107">
        <v>0</v>
      </c>
      <c r="F116" s="107">
        <v>0</v>
      </c>
      <c r="G116" s="107">
        <v>0</v>
      </c>
      <c r="H116" s="107">
        <v>0</v>
      </c>
      <c r="I116" s="107">
        <v>0</v>
      </c>
      <c r="J116" s="107">
        <v>0</v>
      </c>
      <c r="K116" s="107">
        <v>0</v>
      </c>
      <c r="L116" s="107">
        <v>0</v>
      </c>
      <c r="M116" s="107">
        <v>0</v>
      </c>
      <c r="N116" s="151" t="s">
        <v>32</v>
      </c>
      <c r="O116" s="152">
        <v>0</v>
      </c>
      <c r="P116" s="149" t="s">
        <v>213</v>
      </c>
      <c r="Q116" s="139">
        <v>0.0875</v>
      </c>
      <c r="R116" s="154" t="s">
        <v>44</v>
      </c>
      <c r="S116" s="51">
        <v>4</v>
      </c>
      <c r="T116" s="139">
        <f>Q116*S116</f>
        <v>0.35</v>
      </c>
      <c r="U116" s="138" t="s">
        <v>215</v>
      </c>
      <c r="V116" s="138" t="s">
        <v>214</v>
      </c>
      <c r="W116" s="140"/>
      <c r="X116" s="102"/>
      <c r="Y116" s="109"/>
      <c r="Z116" s="109"/>
      <c r="AA116" s="109"/>
      <c r="AB116" s="109"/>
      <c r="AC116" s="109"/>
      <c r="AD116" s="109"/>
      <c r="AE116" s="109"/>
      <c r="AF116" s="109"/>
      <c r="AG116" s="109"/>
    </row>
    <row r="117" spans="1:33" ht="24.75" customHeight="1">
      <c r="A117" s="11">
        <v>97</v>
      </c>
      <c r="B117" s="155">
        <v>45289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4" t="s">
        <v>32</v>
      </c>
      <c r="O117" s="25">
        <v>0</v>
      </c>
      <c r="P117" s="149" t="s">
        <v>216</v>
      </c>
      <c r="Q117" s="139">
        <v>2</v>
      </c>
      <c r="R117" s="154" t="s">
        <v>44</v>
      </c>
      <c r="S117" s="51">
        <v>1</v>
      </c>
      <c r="T117" s="139">
        <f t="shared" si="2"/>
        <v>2</v>
      </c>
      <c r="U117" s="138" t="s">
        <v>217</v>
      </c>
      <c r="V117" s="138" t="s">
        <v>218</v>
      </c>
      <c r="W117" s="140"/>
      <c r="X117" s="102"/>
      <c r="Y117" s="109"/>
      <c r="Z117" s="109"/>
      <c r="AA117" s="109"/>
      <c r="AB117" s="109"/>
      <c r="AC117" s="109"/>
      <c r="AD117" s="109"/>
      <c r="AE117" s="109"/>
      <c r="AF117" s="109"/>
      <c r="AG117" s="109"/>
    </row>
    <row r="118" spans="1:33" ht="45" customHeight="1">
      <c r="A118" s="11">
        <v>98</v>
      </c>
      <c r="B118" s="155">
        <v>45287</v>
      </c>
      <c r="C118" s="107">
        <v>0</v>
      </c>
      <c r="D118" s="107">
        <v>0</v>
      </c>
      <c r="E118" s="107">
        <v>0</v>
      </c>
      <c r="F118" s="107">
        <v>0</v>
      </c>
      <c r="G118" s="107">
        <v>0</v>
      </c>
      <c r="H118" s="107">
        <v>0</v>
      </c>
      <c r="I118" s="107">
        <v>0</v>
      </c>
      <c r="J118" s="107">
        <v>0</v>
      </c>
      <c r="K118" s="107">
        <v>0</v>
      </c>
      <c r="L118" s="107">
        <v>0</v>
      </c>
      <c r="M118" s="107">
        <v>0</v>
      </c>
      <c r="N118" s="151" t="s">
        <v>32</v>
      </c>
      <c r="O118" s="152">
        <v>0</v>
      </c>
      <c r="P118" s="149" t="s">
        <v>250</v>
      </c>
      <c r="Q118" s="139">
        <v>0.035</v>
      </c>
      <c r="R118" s="154" t="s">
        <v>44</v>
      </c>
      <c r="S118" s="51">
        <v>2831.8</v>
      </c>
      <c r="T118" s="139">
        <f t="shared" si="2"/>
        <v>99.11300000000001</v>
      </c>
      <c r="U118" s="138" t="s">
        <v>252</v>
      </c>
      <c r="V118" s="138" t="s">
        <v>251</v>
      </c>
      <c r="W118" s="140"/>
      <c r="X118" s="102"/>
      <c r="Y118" s="109"/>
      <c r="Z118" s="109"/>
      <c r="AA118" s="109"/>
      <c r="AB118" s="109"/>
      <c r="AC118" s="109"/>
      <c r="AD118" s="109"/>
      <c r="AE118" s="109"/>
      <c r="AF118" s="109"/>
      <c r="AG118" s="109"/>
    </row>
    <row r="119" spans="1:33" ht="47.25" customHeight="1">
      <c r="A119" s="11">
        <v>99</v>
      </c>
      <c r="B119" s="155">
        <v>45285</v>
      </c>
      <c r="C119" s="23">
        <v>0</v>
      </c>
      <c r="D119" s="23">
        <v>0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4" t="s">
        <v>32</v>
      </c>
      <c r="O119" s="25">
        <v>0</v>
      </c>
      <c r="P119" s="149" t="s">
        <v>250</v>
      </c>
      <c r="Q119" s="139">
        <v>0.035</v>
      </c>
      <c r="R119" s="154" t="s">
        <v>44</v>
      </c>
      <c r="S119" s="51">
        <v>2643</v>
      </c>
      <c r="T119" s="139">
        <f t="shared" si="2"/>
        <v>92.50500000000001</v>
      </c>
      <c r="U119" s="138" t="s">
        <v>252</v>
      </c>
      <c r="V119" s="138" t="s">
        <v>253</v>
      </c>
      <c r="W119" s="140"/>
      <c r="X119" s="102"/>
      <c r="Y119" s="109"/>
      <c r="Z119" s="109"/>
      <c r="AA119" s="109"/>
      <c r="AB119" s="109"/>
      <c r="AC119" s="109"/>
      <c r="AD119" s="109"/>
      <c r="AE119" s="109"/>
      <c r="AF119" s="109"/>
      <c r="AG119" s="109"/>
    </row>
    <row r="120" spans="1:33" ht="21.75" customHeight="1">
      <c r="A120" s="11">
        <v>100</v>
      </c>
      <c r="B120" s="155">
        <v>45278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4" t="s">
        <v>32</v>
      </c>
      <c r="O120" s="25">
        <v>0</v>
      </c>
      <c r="P120" s="149" t="s">
        <v>219</v>
      </c>
      <c r="Q120" s="139">
        <v>1.2</v>
      </c>
      <c r="R120" s="154" t="s">
        <v>44</v>
      </c>
      <c r="S120" s="51">
        <v>1</v>
      </c>
      <c r="T120" s="139">
        <f t="shared" si="2"/>
        <v>1.2</v>
      </c>
      <c r="U120" s="138" t="s">
        <v>155</v>
      </c>
      <c r="V120" s="138" t="s">
        <v>154</v>
      </c>
      <c r="W120" s="140"/>
      <c r="X120" s="102"/>
      <c r="Y120" s="109"/>
      <c r="Z120" s="109"/>
      <c r="AA120" s="109"/>
      <c r="AB120" s="109"/>
      <c r="AC120" s="109"/>
      <c r="AD120" s="109"/>
      <c r="AE120" s="109"/>
      <c r="AF120" s="109"/>
      <c r="AG120" s="109"/>
    </row>
    <row r="121" spans="1:33" ht="21.75" customHeight="1">
      <c r="A121" s="11">
        <v>101</v>
      </c>
      <c r="B121" s="155">
        <v>45287</v>
      </c>
      <c r="C121" s="23">
        <v>0</v>
      </c>
      <c r="D121" s="23">
        <v>0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4" t="s">
        <v>32</v>
      </c>
      <c r="O121" s="25">
        <v>0</v>
      </c>
      <c r="P121" s="149" t="s">
        <v>256</v>
      </c>
      <c r="Q121" s="139">
        <v>13.01382</v>
      </c>
      <c r="R121" s="154" t="s">
        <v>44</v>
      </c>
      <c r="S121" s="51">
        <v>1</v>
      </c>
      <c r="T121" s="139">
        <f t="shared" si="2"/>
        <v>13.01382</v>
      </c>
      <c r="U121" s="138" t="s">
        <v>257</v>
      </c>
      <c r="V121" s="138" t="s">
        <v>258</v>
      </c>
      <c r="W121" s="140"/>
      <c r="X121" s="102"/>
      <c r="Y121" s="109"/>
      <c r="Z121" s="109"/>
      <c r="AA121" s="109"/>
      <c r="AB121" s="109"/>
      <c r="AC121" s="109"/>
      <c r="AD121" s="109"/>
      <c r="AE121" s="109"/>
      <c r="AF121" s="109"/>
      <c r="AG121" s="109"/>
    </row>
    <row r="122" spans="1:33" ht="49.5" customHeight="1">
      <c r="A122" s="11">
        <v>102</v>
      </c>
      <c r="B122" s="155">
        <v>45261</v>
      </c>
      <c r="C122" s="23">
        <v>0</v>
      </c>
      <c r="D122" s="23">
        <v>0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4" t="s">
        <v>32</v>
      </c>
      <c r="O122" s="25">
        <v>0</v>
      </c>
      <c r="P122" s="149" t="s">
        <v>260</v>
      </c>
      <c r="Q122" s="139">
        <v>8.4154</v>
      </c>
      <c r="R122" s="154" t="s">
        <v>44</v>
      </c>
      <c r="S122" s="51">
        <v>1</v>
      </c>
      <c r="T122" s="139">
        <f t="shared" si="2"/>
        <v>8.4154</v>
      </c>
      <c r="U122" s="212" t="s">
        <v>262</v>
      </c>
      <c r="V122" s="138" t="s">
        <v>261</v>
      </c>
      <c r="W122" s="140"/>
      <c r="X122" s="102"/>
      <c r="Y122" s="109"/>
      <c r="Z122" s="109"/>
      <c r="AA122" s="109"/>
      <c r="AB122" s="109"/>
      <c r="AC122" s="109"/>
      <c r="AD122" s="109"/>
      <c r="AE122" s="109"/>
      <c r="AF122" s="109"/>
      <c r="AG122" s="109"/>
    </row>
    <row r="123" spans="1:33" ht="49.5" customHeight="1">
      <c r="A123" s="11">
        <v>103</v>
      </c>
      <c r="B123" s="155">
        <v>45262</v>
      </c>
      <c r="C123" s="23">
        <v>0</v>
      </c>
      <c r="D123" s="23">
        <v>0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4" t="s">
        <v>32</v>
      </c>
      <c r="O123" s="25">
        <v>0</v>
      </c>
      <c r="P123" s="149" t="s">
        <v>259</v>
      </c>
      <c r="Q123" s="139">
        <v>8.4154</v>
      </c>
      <c r="R123" s="154" t="s">
        <v>44</v>
      </c>
      <c r="S123" s="51">
        <v>1</v>
      </c>
      <c r="T123" s="139">
        <f t="shared" si="2"/>
        <v>8.4154</v>
      </c>
      <c r="U123" s="212" t="s">
        <v>262</v>
      </c>
      <c r="V123" s="138" t="s">
        <v>263</v>
      </c>
      <c r="W123" s="140"/>
      <c r="X123" s="102"/>
      <c r="Y123" s="109"/>
      <c r="Z123" s="109"/>
      <c r="AA123" s="109"/>
      <c r="AB123" s="109"/>
      <c r="AC123" s="109"/>
      <c r="AD123" s="109"/>
      <c r="AE123" s="109"/>
      <c r="AF123" s="109"/>
      <c r="AG123" s="109"/>
    </row>
    <row r="124" spans="1:33" ht="22.5" customHeight="1">
      <c r="A124" s="11">
        <v>104</v>
      </c>
      <c r="B124" s="155">
        <v>45279</v>
      </c>
      <c r="C124" s="23">
        <v>0</v>
      </c>
      <c r="D124" s="23">
        <v>0</v>
      </c>
      <c r="E124" s="23">
        <v>0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4" t="s">
        <v>32</v>
      </c>
      <c r="O124" s="25">
        <v>0</v>
      </c>
      <c r="P124" s="149" t="s">
        <v>220</v>
      </c>
      <c r="Q124" s="139">
        <v>5.77056</v>
      </c>
      <c r="R124" s="154" t="s">
        <v>44</v>
      </c>
      <c r="S124" s="51">
        <v>1</v>
      </c>
      <c r="T124" s="139">
        <f t="shared" si="2"/>
        <v>5.77056</v>
      </c>
      <c r="U124" s="138" t="s">
        <v>221</v>
      </c>
      <c r="V124" s="138" t="s">
        <v>222</v>
      </c>
      <c r="W124" s="140"/>
      <c r="X124" s="102"/>
      <c r="Y124" s="109"/>
      <c r="Z124" s="109"/>
      <c r="AA124" s="109"/>
      <c r="AB124" s="109"/>
      <c r="AC124" s="109"/>
      <c r="AD124" s="109"/>
      <c r="AE124" s="109"/>
      <c r="AF124" s="109"/>
      <c r="AG124" s="109"/>
    </row>
    <row r="125" spans="1:33" ht="30.75" customHeight="1">
      <c r="A125" s="11">
        <v>105</v>
      </c>
      <c r="B125" s="155">
        <v>45291</v>
      </c>
      <c r="C125" s="23">
        <v>0</v>
      </c>
      <c r="D125" s="23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4" t="s">
        <v>32</v>
      </c>
      <c r="O125" s="25">
        <v>0</v>
      </c>
      <c r="P125" s="149" t="s">
        <v>223</v>
      </c>
      <c r="Q125" s="139">
        <v>0.23668</v>
      </c>
      <c r="R125" s="154" t="s">
        <v>44</v>
      </c>
      <c r="S125" s="51">
        <v>1</v>
      </c>
      <c r="T125" s="139">
        <f t="shared" si="2"/>
        <v>0.23668</v>
      </c>
      <c r="U125" s="138" t="s">
        <v>225</v>
      </c>
      <c r="V125" s="138" t="s">
        <v>224</v>
      </c>
      <c r="W125" s="140"/>
      <c r="X125" s="102"/>
      <c r="Y125" s="109"/>
      <c r="Z125" s="109"/>
      <c r="AA125" s="109"/>
      <c r="AB125" s="109"/>
      <c r="AC125" s="109"/>
      <c r="AD125" s="109"/>
      <c r="AE125" s="109"/>
      <c r="AF125" s="109"/>
      <c r="AG125" s="109"/>
    </row>
    <row r="126" spans="1:33" ht="30.75" customHeight="1">
      <c r="A126" s="11">
        <v>106</v>
      </c>
      <c r="B126" s="155">
        <v>45265</v>
      </c>
      <c r="C126" s="23">
        <v>0</v>
      </c>
      <c r="D126" s="23">
        <v>0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4" t="s">
        <v>32</v>
      </c>
      <c r="O126" s="25">
        <v>0</v>
      </c>
      <c r="P126" s="149" t="s">
        <v>226</v>
      </c>
      <c r="Q126" s="139">
        <v>15.0275</v>
      </c>
      <c r="R126" s="154" t="s">
        <v>44</v>
      </c>
      <c r="S126" s="51">
        <v>1</v>
      </c>
      <c r="T126" s="139">
        <f t="shared" si="2"/>
        <v>15.0275</v>
      </c>
      <c r="U126" s="138" t="s">
        <v>227</v>
      </c>
      <c r="V126" s="138" t="s">
        <v>228</v>
      </c>
      <c r="W126" s="140"/>
      <c r="X126" s="102"/>
      <c r="Y126" s="109"/>
      <c r="Z126" s="109"/>
      <c r="AA126" s="109"/>
      <c r="AB126" s="109"/>
      <c r="AC126" s="109"/>
      <c r="AD126" s="109"/>
      <c r="AE126" s="109"/>
      <c r="AF126" s="109"/>
      <c r="AG126" s="109"/>
    </row>
    <row r="127" spans="1:33" ht="21.75" customHeight="1">
      <c r="A127" s="11">
        <v>107</v>
      </c>
      <c r="B127" s="155">
        <v>45291</v>
      </c>
      <c r="C127" s="23">
        <v>0</v>
      </c>
      <c r="D127" s="23">
        <v>0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4" t="s">
        <v>32</v>
      </c>
      <c r="O127" s="118">
        <v>0</v>
      </c>
      <c r="P127" s="149" t="s">
        <v>229</v>
      </c>
      <c r="Q127" s="139">
        <v>3.7689</v>
      </c>
      <c r="R127" s="154" t="s">
        <v>44</v>
      </c>
      <c r="S127" s="51">
        <v>1</v>
      </c>
      <c r="T127" s="139">
        <f t="shared" si="2"/>
        <v>3.7689</v>
      </c>
      <c r="U127" s="138" t="s">
        <v>230</v>
      </c>
      <c r="V127" s="138" t="s">
        <v>231</v>
      </c>
      <c r="W127" s="179"/>
      <c r="X127" s="180"/>
      <c r="Y127" s="109"/>
      <c r="Z127" s="109"/>
      <c r="AA127" s="109"/>
      <c r="AB127" s="109"/>
      <c r="AC127" s="109"/>
      <c r="AD127" s="109"/>
      <c r="AE127" s="109"/>
      <c r="AF127" s="109"/>
      <c r="AG127" s="109"/>
    </row>
    <row r="128" spans="1:33" ht="47.25" customHeight="1">
      <c r="A128" s="11">
        <v>108</v>
      </c>
      <c r="B128" s="155">
        <v>45289</v>
      </c>
      <c r="C128" s="23">
        <v>0</v>
      </c>
      <c r="D128" s="23">
        <v>0</v>
      </c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4" t="s">
        <v>32</v>
      </c>
      <c r="O128" s="25">
        <v>0</v>
      </c>
      <c r="P128" s="149" t="s">
        <v>232</v>
      </c>
      <c r="Q128" s="139">
        <v>8.20139</v>
      </c>
      <c r="R128" s="154" t="s">
        <v>44</v>
      </c>
      <c r="S128" s="51">
        <v>1</v>
      </c>
      <c r="T128" s="139">
        <f t="shared" si="2"/>
        <v>8.20139</v>
      </c>
      <c r="U128" s="138" t="s">
        <v>234</v>
      </c>
      <c r="V128" s="138" t="s">
        <v>233</v>
      </c>
      <c r="W128" s="168"/>
      <c r="X128" s="168"/>
      <c r="Y128" s="109"/>
      <c r="Z128" s="109"/>
      <c r="AA128" s="109"/>
      <c r="AB128" s="109"/>
      <c r="AC128" s="109"/>
      <c r="AD128" s="109"/>
      <c r="AE128" s="109"/>
      <c r="AF128" s="109"/>
      <c r="AG128" s="109"/>
    </row>
    <row r="129" spans="1:33" s="18" customFormat="1" ht="36" customHeight="1">
      <c r="A129" s="69"/>
      <c r="B129" s="70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2"/>
      <c r="O129" s="72"/>
      <c r="P129" s="73" t="s">
        <v>51</v>
      </c>
      <c r="Q129" s="74"/>
      <c r="R129" s="75"/>
      <c r="S129" s="76"/>
      <c r="T129" s="74"/>
      <c r="U129" s="130"/>
      <c r="V129" s="75"/>
      <c r="W129" s="110"/>
      <c r="X129" s="110"/>
      <c r="Y129" s="110"/>
      <c r="Z129" s="110"/>
      <c r="AA129" s="110"/>
      <c r="AB129" s="110"/>
      <c r="AC129" s="110"/>
      <c r="AD129" s="110"/>
      <c r="AE129" s="110"/>
      <c r="AF129" s="90"/>
      <c r="AG129" s="90"/>
    </row>
    <row r="130" spans="1:33" s="18" customFormat="1" ht="38.25" customHeight="1">
      <c r="A130" s="58">
        <v>109</v>
      </c>
      <c r="B130" s="36">
        <v>45291</v>
      </c>
      <c r="C130" s="37">
        <v>0</v>
      </c>
      <c r="D130" s="37">
        <v>0</v>
      </c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8" t="s">
        <v>32</v>
      </c>
      <c r="O130" s="39">
        <v>0</v>
      </c>
      <c r="P130" s="33" t="s">
        <v>52</v>
      </c>
      <c r="Q130" s="62">
        <v>0.0265</v>
      </c>
      <c r="R130" s="35" t="s">
        <v>45</v>
      </c>
      <c r="S130" s="85">
        <v>1585</v>
      </c>
      <c r="T130" s="125">
        <f>Q130*S130</f>
        <v>42.0025</v>
      </c>
      <c r="U130" s="81" t="s">
        <v>53</v>
      </c>
      <c r="V130" s="138" t="s">
        <v>205</v>
      </c>
      <c r="W130" s="102"/>
      <c r="X130" s="102"/>
      <c r="Y130" s="110"/>
      <c r="Z130" s="110"/>
      <c r="AA130" s="110"/>
      <c r="AB130" s="110"/>
      <c r="AC130" s="110"/>
      <c r="AD130" s="110"/>
      <c r="AE130" s="110"/>
      <c r="AF130" s="90"/>
      <c r="AG130" s="90"/>
    </row>
    <row r="131" spans="1:33" s="18" customFormat="1" ht="39" customHeight="1">
      <c r="A131" s="79">
        <v>110</v>
      </c>
      <c r="B131" s="36">
        <v>45291</v>
      </c>
      <c r="C131" s="37">
        <v>0</v>
      </c>
      <c r="D131" s="37">
        <v>0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8" t="s">
        <v>32</v>
      </c>
      <c r="O131" s="39">
        <v>0</v>
      </c>
      <c r="P131" s="33" t="s">
        <v>52</v>
      </c>
      <c r="Q131" s="62">
        <v>0.0265</v>
      </c>
      <c r="R131" s="35" t="s">
        <v>45</v>
      </c>
      <c r="S131" s="85">
        <v>288</v>
      </c>
      <c r="T131" s="125">
        <f>Q131*S131</f>
        <v>7.632</v>
      </c>
      <c r="U131" s="81" t="s">
        <v>53</v>
      </c>
      <c r="V131" s="138" t="s">
        <v>206</v>
      </c>
      <c r="W131" s="102"/>
      <c r="X131" s="102"/>
      <c r="Y131" s="110"/>
      <c r="Z131" s="110"/>
      <c r="AA131" s="110"/>
      <c r="AB131" s="110"/>
      <c r="AC131" s="110"/>
      <c r="AD131" s="110"/>
      <c r="AE131" s="110"/>
      <c r="AF131" s="90"/>
      <c r="AG131" s="90"/>
    </row>
    <row r="132" spans="1:33" s="18" customFormat="1" ht="39" customHeight="1">
      <c r="A132" s="58">
        <v>111</v>
      </c>
      <c r="B132" s="36">
        <v>45291</v>
      </c>
      <c r="C132" s="37">
        <v>0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8" t="s">
        <v>32</v>
      </c>
      <c r="O132" s="39">
        <v>0</v>
      </c>
      <c r="P132" s="33" t="s">
        <v>52</v>
      </c>
      <c r="Q132" s="181">
        <v>0.0265</v>
      </c>
      <c r="R132" s="101" t="s">
        <v>45</v>
      </c>
      <c r="S132" s="85">
        <v>2214</v>
      </c>
      <c r="T132" s="125">
        <f>Q132*S132</f>
        <v>58.671</v>
      </c>
      <c r="U132" s="81" t="s">
        <v>53</v>
      </c>
      <c r="V132" s="138" t="s">
        <v>207</v>
      </c>
      <c r="W132" s="102"/>
      <c r="X132" s="102"/>
      <c r="Y132" s="110"/>
      <c r="Z132" s="110"/>
      <c r="AA132" s="110"/>
      <c r="AB132" s="110"/>
      <c r="AC132" s="110"/>
      <c r="AD132" s="110"/>
      <c r="AE132" s="110"/>
      <c r="AF132" s="90"/>
      <c r="AG132" s="90"/>
    </row>
    <row r="133" spans="1:33" ht="36.75" customHeight="1">
      <c r="A133" s="79">
        <v>112</v>
      </c>
      <c r="B133" s="36">
        <v>45291</v>
      </c>
      <c r="C133" s="96">
        <v>0</v>
      </c>
      <c r="D133" s="96">
        <v>0</v>
      </c>
      <c r="E133" s="96">
        <v>0</v>
      </c>
      <c r="F133" s="96">
        <v>0</v>
      </c>
      <c r="G133" s="96">
        <v>0</v>
      </c>
      <c r="H133" s="96">
        <v>0</v>
      </c>
      <c r="I133" s="96">
        <v>0</v>
      </c>
      <c r="J133" s="96">
        <v>0</v>
      </c>
      <c r="K133" s="96">
        <v>0</v>
      </c>
      <c r="L133" s="96">
        <v>0</v>
      </c>
      <c r="M133" s="96">
        <v>0</v>
      </c>
      <c r="N133" s="97" t="s">
        <v>32</v>
      </c>
      <c r="O133" s="98">
        <v>0</v>
      </c>
      <c r="P133" s="99" t="s">
        <v>54</v>
      </c>
      <c r="Q133" s="100">
        <v>0.05887</v>
      </c>
      <c r="R133" s="101" t="s">
        <v>45</v>
      </c>
      <c r="S133" s="85">
        <v>720</v>
      </c>
      <c r="T133" s="125">
        <v>42.38434</v>
      </c>
      <c r="U133" s="83" t="s">
        <v>56</v>
      </c>
      <c r="V133" s="138" t="s">
        <v>245</v>
      </c>
      <c r="W133" s="102"/>
      <c r="X133" s="102"/>
      <c r="Y133" s="89"/>
      <c r="Z133" s="89"/>
      <c r="AA133" s="89"/>
      <c r="AB133" s="89"/>
      <c r="AC133" s="89"/>
      <c r="AD133" s="89"/>
      <c r="AE133" s="89"/>
      <c r="AF133" s="87"/>
      <c r="AG133" s="87"/>
    </row>
    <row r="134" spans="1:33" ht="15">
      <c r="A134" s="58">
        <v>113</v>
      </c>
      <c r="B134" s="36">
        <v>45265</v>
      </c>
      <c r="C134" s="96">
        <v>0</v>
      </c>
      <c r="D134" s="96">
        <v>0</v>
      </c>
      <c r="E134" s="96">
        <v>0</v>
      </c>
      <c r="F134" s="96">
        <v>0</v>
      </c>
      <c r="G134" s="96">
        <v>0</v>
      </c>
      <c r="H134" s="96">
        <v>0</v>
      </c>
      <c r="I134" s="96">
        <v>0</v>
      </c>
      <c r="J134" s="96">
        <v>0</v>
      </c>
      <c r="K134" s="96">
        <v>0</v>
      </c>
      <c r="L134" s="96">
        <v>0</v>
      </c>
      <c r="M134" s="96">
        <v>0</v>
      </c>
      <c r="N134" s="97" t="s">
        <v>32</v>
      </c>
      <c r="O134" s="98">
        <v>0</v>
      </c>
      <c r="P134" s="26" t="s">
        <v>59</v>
      </c>
      <c r="Q134" s="104">
        <v>0.06075</v>
      </c>
      <c r="R134" s="105" t="s">
        <v>45</v>
      </c>
      <c r="S134" s="167">
        <v>57.62</v>
      </c>
      <c r="T134" s="125">
        <v>3.5</v>
      </c>
      <c r="U134" s="122" t="s">
        <v>72</v>
      </c>
      <c r="V134" s="138" t="s">
        <v>106</v>
      </c>
      <c r="W134" s="102"/>
      <c r="X134" s="102"/>
      <c r="Y134" s="102"/>
      <c r="Z134" s="102"/>
      <c r="AA134" s="89"/>
      <c r="AB134" s="89"/>
      <c r="AC134" s="89"/>
      <c r="AD134" s="89"/>
      <c r="AE134" s="89"/>
      <c r="AF134" s="87"/>
      <c r="AG134" s="87"/>
    </row>
    <row r="135" spans="1:33" ht="15">
      <c r="A135" s="79">
        <v>114</v>
      </c>
      <c r="B135" s="36">
        <v>45272</v>
      </c>
      <c r="C135" s="96">
        <v>0</v>
      </c>
      <c r="D135" s="96">
        <v>0</v>
      </c>
      <c r="E135" s="96">
        <v>0</v>
      </c>
      <c r="F135" s="96">
        <v>0</v>
      </c>
      <c r="G135" s="96">
        <v>0</v>
      </c>
      <c r="H135" s="96">
        <v>0</v>
      </c>
      <c r="I135" s="96">
        <v>0</v>
      </c>
      <c r="J135" s="96">
        <v>0</v>
      </c>
      <c r="K135" s="96">
        <v>0</v>
      </c>
      <c r="L135" s="96">
        <v>0</v>
      </c>
      <c r="M135" s="96">
        <v>0</v>
      </c>
      <c r="N135" s="97" t="s">
        <v>32</v>
      </c>
      <c r="O135" s="98">
        <v>0</v>
      </c>
      <c r="P135" s="26" t="s">
        <v>59</v>
      </c>
      <c r="Q135" s="104">
        <v>0.06086</v>
      </c>
      <c r="R135" s="105" t="s">
        <v>45</v>
      </c>
      <c r="S135" s="167">
        <v>57.51</v>
      </c>
      <c r="T135" s="125">
        <v>3.5</v>
      </c>
      <c r="U135" s="122" t="s">
        <v>60</v>
      </c>
      <c r="V135" s="138" t="s">
        <v>112</v>
      </c>
      <c r="W135" s="102"/>
      <c r="X135" s="102"/>
      <c r="Y135" s="102"/>
      <c r="Z135" s="102"/>
      <c r="AA135" s="89"/>
      <c r="AB135" s="89"/>
      <c r="AC135" s="89"/>
      <c r="AD135" s="89"/>
      <c r="AE135" s="89"/>
      <c r="AF135" s="87"/>
      <c r="AG135" s="87"/>
    </row>
    <row r="136" spans="1:33" ht="15">
      <c r="A136" s="58">
        <v>115</v>
      </c>
      <c r="B136" s="36">
        <v>45275</v>
      </c>
      <c r="C136" s="96">
        <v>0</v>
      </c>
      <c r="D136" s="96">
        <v>0</v>
      </c>
      <c r="E136" s="96">
        <v>0</v>
      </c>
      <c r="F136" s="96">
        <v>0</v>
      </c>
      <c r="G136" s="96">
        <v>0</v>
      </c>
      <c r="H136" s="96">
        <v>0</v>
      </c>
      <c r="I136" s="96">
        <v>0</v>
      </c>
      <c r="J136" s="96">
        <v>0</v>
      </c>
      <c r="K136" s="96">
        <v>0</v>
      </c>
      <c r="L136" s="96">
        <v>0</v>
      </c>
      <c r="M136" s="96">
        <v>0</v>
      </c>
      <c r="N136" s="97" t="s">
        <v>32</v>
      </c>
      <c r="O136" s="98">
        <v>0</v>
      </c>
      <c r="P136" s="26" t="s">
        <v>58</v>
      </c>
      <c r="Q136" s="104">
        <v>0.05212</v>
      </c>
      <c r="R136" s="105" t="s">
        <v>45</v>
      </c>
      <c r="S136" s="167">
        <v>57.56</v>
      </c>
      <c r="T136" s="125">
        <v>3</v>
      </c>
      <c r="U136" s="122" t="s">
        <v>60</v>
      </c>
      <c r="V136" s="138" t="s">
        <v>121</v>
      </c>
      <c r="W136" s="102"/>
      <c r="X136" s="102"/>
      <c r="Y136" s="102"/>
      <c r="Z136" s="102"/>
      <c r="AA136" s="89"/>
      <c r="AB136" s="89"/>
      <c r="AC136" s="89"/>
      <c r="AD136" s="89"/>
      <c r="AE136" s="89"/>
      <c r="AF136" s="87"/>
      <c r="AG136" s="87"/>
    </row>
    <row r="137" spans="1:33" ht="15">
      <c r="A137" s="79">
        <v>116</v>
      </c>
      <c r="B137" s="36">
        <v>45273</v>
      </c>
      <c r="C137" s="96">
        <v>0</v>
      </c>
      <c r="D137" s="96">
        <v>0</v>
      </c>
      <c r="E137" s="96">
        <v>0</v>
      </c>
      <c r="F137" s="96">
        <v>0</v>
      </c>
      <c r="G137" s="96">
        <v>0</v>
      </c>
      <c r="H137" s="96">
        <v>0</v>
      </c>
      <c r="I137" s="96">
        <v>0</v>
      </c>
      <c r="J137" s="96">
        <v>0</v>
      </c>
      <c r="K137" s="96">
        <v>0</v>
      </c>
      <c r="L137" s="96">
        <v>0</v>
      </c>
      <c r="M137" s="96">
        <v>0</v>
      </c>
      <c r="N137" s="97" t="s">
        <v>32</v>
      </c>
      <c r="O137" s="98">
        <v>0</v>
      </c>
      <c r="P137" s="26" t="s">
        <v>58</v>
      </c>
      <c r="Q137" s="104">
        <v>0.05212</v>
      </c>
      <c r="R137" s="105" t="s">
        <v>45</v>
      </c>
      <c r="S137" s="167">
        <v>67.16</v>
      </c>
      <c r="T137" s="125">
        <v>3.5</v>
      </c>
      <c r="U137" s="122" t="s">
        <v>60</v>
      </c>
      <c r="V137" s="138" t="s">
        <v>122</v>
      </c>
      <c r="W137" s="102"/>
      <c r="X137" s="102"/>
      <c r="Y137" s="102"/>
      <c r="Z137" s="102"/>
      <c r="AA137" s="89"/>
      <c r="AB137" s="89"/>
      <c r="AC137" s="89"/>
      <c r="AD137" s="89"/>
      <c r="AE137" s="89"/>
      <c r="AF137" s="87"/>
      <c r="AG137" s="87"/>
    </row>
    <row r="138" spans="1:33" ht="15">
      <c r="A138" s="58">
        <v>117</v>
      </c>
      <c r="B138" s="36">
        <v>45285</v>
      </c>
      <c r="C138" s="96">
        <v>0</v>
      </c>
      <c r="D138" s="96">
        <v>0</v>
      </c>
      <c r="E138" s="96">
        <v>0</v>
      </c>
      <c r="F138" s="96">
        <v>0</v>
      </c>
      <c r="G138" s="96">
        <v>0</v>
      </c>
      <c r="H138" s="96">
        <v>0</v>
      </c>
      <c r="I138" s="96">
        <v>0</v>
      </c>
      <c r="J138" s="96">
        <v>0</v>
      </c>
      <c r="K138" s="96">
        <v>0</v>
      </c>
      <c r="L138" s="96">
        <v>0</v>
      </c>
      <c r="M138" s="96">
        <v>0</v>
      </c>
      <c r="N138" s="97" t="s">
        <v>32</v>
      </c>
      <c r="O138" s="98">
        <v>0</v>
      </c>
      <c r="P138" s="26" t="s">
        <v>59</v>
      </c>
      <c r="Q138" s="104">
        <v>0.0589</v>
      </c>
      <c r="R138" s="105" t="s">
        <v>45</v>
      </c>
      <c r="S138" s="167">
        <v>59.43</v>
      </c>
      <c r="T138" s="125">
        <v>3.5</v>
      </c>
      <c r="U138" s="122" t="s">
        <v>72</v>
      </c>
      <c r="V138" s="138" t="s">
        <v>169</v>
      </c>
      <c r="W138" s="102"/>
      <c r="X138" s="102"/>
      <c r="Y138" s="102"/>
      <c r="Z138" s="102"/>
      <c r="AA138" s="89"/>
      <c r="AB138" s="89"/>
      <c r="AC138" s="89"/>
      <c r="AD138" s="89"/>
      <c r="AE138" s="89"/>
      <c r="AF138" s="87"/>
      <c r="AG138" s="87"/>
    </row>
    <row r="139" spans="1:33" ht="15">
      <c r="A139" s="79">
        <v>118</v>
      </c>
      <c r="B139" s="36">
        <v>45287</v>
      </c>
      <c r="C139" s="96">
        <v>0</v>
      </c>
      <c r="D139" s="96">
        <v>0</v>
      </c>
      <c r="E139" s="96">
        <v>0</v>
      </c>
      <c r="F139" s="96">
        <v>0</v>
      </c>
      <c r="G139" s="96">
        <v>0</v>
      </c>
      <c r="H139" s="96">
        <v>0</v>
      </c>
      <c r="I139" s="96">
        <v>0</v>
      </c>
      <c r="J139" s="96">
        <v>0</v>
      </c>
      <c r="K139" s="96">
        <v>0</v>
      </c>
      <c r="L139" s="96">
        <v>0</v>
      </c>
      <c r="M139" s="96">
        <v>0</v>
      </c>
      <c r="N139" s="97" t="s">
        <v>32</v>
      </c>
      <c r="O139" s="98">
        <v>0</v>
      </c>
      <c r="P139" s="26" t="s">
        <v>59</v>
      </c>
      <c r="Q139" s="104">
        <v>0.06139</v>
      </c>
      <c r="R139" s="105" t="s">
        <v>45</v>
      </c>
      <c r="S139" s="167">
        <v>57.77</v>
      </c>
      <c r="T139" s="125">
        <v>3.546</v>
      </c>
      <c r="U139" s="122" t="s">
        <v>60</v>
      </c>
      <c r="V139" s="138" t="s">
        <v>170</v>
      </c>
      <c r="W139" s="102"/>
      <c r="X139" s="102"/>
      <c r="Y139" s="102"/>
      <c r="Z139" s="102"/>
      <c r="AA139" s="89"/>
      <c r="AB139" s="89"/>
      <c r="AC139" s="89"/>
      <c r="AD139" s="89"/>
      <c r="AE139" s="89"/>
      <c r="AF139" s="87"/>
      <c r="AG139" s="87"/>
    </row>
    <row r="140" spans="1:33" ht="15">
      <c r="A140" s="58">
        <v>119</v>
      </c>
      <c r="B140" s="36">
        <v>45281</v>
      </c>
      <c r="C140" s="96">
        <v>0</v>
      </c>
      <c r="D140" s="96">
        <v>0</v>
      </c>
      <c r="E140" s="96">
        <v>0</v>
      </c>
      <c r="F140" s="96">
        <v>0</v>
      </c>
      <c r="G140" s="96">
        <v>0</v>
      </c>
      <c r="H140" s="96">
        <v>0</v>
      </c>
      <c r="I140" s="96">
        <v>0</v>
      </c>
      <c r="J140" s="96">
        <v>0</v>
      </c>
      <c r="K140" s="96">
        <v>0</v>
      </c>
      <c r="L140" s="96">
        <v>0</v>
      </c>
      <c r="M140" s="96">
        <v>0</v>
      </c>
      <c r="N140" s="97" t="s">
        <v>32</v>
      </c>
      <c r="O140" s="98">
        <v>0</v>
      </c>
      <c r="P140" s="26" t="s">
        <v>58</v>
      </c>
      <c r="Q140" s="104">
        <v>0.05075</v>
      </c>
      <c r="R140" s="105" t="s">
        <v>45</v>
      </c>
      <c r="S140" s="167">
        <v>40</v>
      </c>
      <c r="T140" s="125">
        <f aca="true" t="shared" si="3" ref="T140:T148">Q140*S140</f>
        <v>2.0300000000000002</v>
      </c>
      <c r="U140" s="122" t="s">
        <v>72</v>
      </c>
      <c r="V140" s="138" t="s">
        <v>158</v>
      </c>
      <c r="W140" s="102"/>
      <c r="X140" s="102"/>
      <c r="Y140" s="102"/>
      <c r="Z140" s="102"/>
      <c r="AA140" s="89"/>
      <c r="AB140" s="89"/>
      <c r="AC140" s="89"/>
      <c r="AD140" s="89"/>
      <c r="AE140" s="89"/>
      <c r="AF140" s="87"/>
      <c r="AG140" s="87"/>
    </row>
    <row r="141" spans="1:33" ht="15">
      <c r="A141" s="79">
        <v>120</v>
      </c>
      <c r="B141" s="36">
        <v>45286</v>
      </c>
      <c r="C141" s="96">
        <v>0</v>
      </c>
      <c r="D141" s="96">
        <v>0</v>
      </c>
      <c r="E141" s="96">
        <v>0</v>
      </c>
      <c r="F141" s="96">
        <v>0</v>
      </c>
      <c r="G141" s="96">
        <v>0</v>
      </c>
      <c r="H141" s="96">
        <v>0</v>
      </c>
      <c r="I141" s="96">
        <v>0</v>
      </c>
      <c r="J141" s="96">
        <v>0</v>
      </c>
      <c r="K141" s="96">
        <v>0</v>
      </c>
      <c r="L141" s="96">
        <v>0</v>
      </c>
      <c r="M141" s="96">
        <v>0</v>
      </c>
      <c r="N141" s="97" t="s">
        <v>32</v>
      </c>
      <c r="O141" s="98">
        <v>0</v>
      </c>
      <c r="P141" s="26" t="s">
        <v>58</v>
      </c>
      <c r="Q141" s="104">
        <v>0.04497</v>
      </c>
      <c r="R141" s="105" t="s">
        <v>45</v>
      </c>
      <c r="S141" s="167">
        <v>39</v>
      </c>
      <c r="T141" s="125">
        <f t="shared" si="3"/>
        <v>1.7538300000000002</v>
      </c>
      <c r="U141" s="122" t="s">
        <v>72</v>
      </c>
      <c r="V141" s="138" t="s">
        <v>157</v>
      </c>
      <c r="W141" s="102"/>
      <c r="X141" s="102"/>
      <c r="Y141" s="102"/>
      <c r="Z141" s="102"/>
      <c r="AA141" s="89"/>
      <c r="AB141" s="89"/>
      <c r="AC141" s="89"/>
      <c r="AD141" s="89"/>
      <c r="AE141" s="89"/>
      <c r="AF141" s="87"/>
      <c r="AG141" s="87"/>
    </row>
    <row r="142" spans="1:33" ht="15">
      <c r="A142" s="58">
        <v>121</v>
      </c>
      <c r="B142" s="36">
        <v>45286</v>
      </c>
      <c r="C142" s="96">
        <v>0</v>
      </c>
      <c r="D142" s="96">
        <v>0</v>
      </c>
      <c r="E142" s="96">
        <v>0</v>
      </c>
      <c r="F142" s="96">
        <v>0</v>
      </c>
      <c r="G142" s="96">
        <v>0</v>
      </c>
      <c r="H142" s="96">
        <v>0</v>
      </c>
      <c r="I142" s="96">
        <v>0</v>
      </c>
      <c r="J142" s="96">
        <v>0</v>
      </c>
      <c r="K142" s="96">
        <v>0</v>
      </c>
      <c r="L142" s="96">
        <v>0</v>
      </c>
      <c r="M142" s="96">
        <v>0</v>
      </c>
      <c r="N142" s="97" t="s">
        <v>32</v>
      </c>
      <c r="O142" s="98">
        <v>0</v>
      </c>
      <c r="P142" s="26" t="s">
        <v>58</v>
      </c>
      <c r="Q142" s="104">
        <v>0.04517</v>
      </c>
      <c r="R142" s="105" t="s">
        <v>45</v>
      </c>
      <c r="S142" s="167">
        <v>1</v>
      </c>
      <c r="T142" s="125">
        <f t="shared" si="3"/>
        <v>0.04517</v>
      </c>
      <c r="U142" s="122" t="s">
        <v>72</v>
      </c>
      <c r="V142" s="138" t="s">
        <v>157</v>
      </c>
      <c r="W142" s="102"/>
      <c r="X142" s="102"/>
      <c r="Y142" s="102"/>
      <c r="Z142" s="102"/>
      <c r="AA142" s="89"/>
      <c r="AB142" s="89"/>
      <c r="AC142" s="89"/>
      <c r="AD142" s="89"/>
      <c r="AE142" s="89"/>
      <c r="AF142" s="87"/>
      <c r="AG142" s="87"/>
    </row>
    <row r="143" spans="1:33" ht="15">
      <c r="A143" s="79">
        <v>122</v>
      </c>
      <c r="B143" s="36">
        <v>45264</v>
      </c>
      <c r="C143" s="96">
        <v>0</v>
      </c>
      <c r="D143" s="96">
        <v>0</v>
      </c>
      <c r="E143" s="96">
        <v>0</v>
      </c>
      <c r="F143" s="96">
        <v>0</v>
      </c>
      <c r="G143" s="96">
        <v>0</v>
      </c>
      <c r="H143" s="96">
        <v>0</v>
      </c>
      <c r="I143" s="96">
        <v>0</v>
      </c>
      <c r="J143" s="96">
        <v>0</v>
      </c>
      <c r="K143" s="96">
        <v>0</v>
      </c>
      <c r="L143" s="96">
        <v>0</v>
      </c>
      <c r="M143" s="96">
        <v>0</v>
      </c>
      <c r="N143" s="97" t="s">
        <v>32</v>
      </c>
      <c r="O143" s="98">
        <v>0</v>
      </c>
      <c r="P143" s="26" t="s">
        <v>59</v>
      </c>
      <c r="Q143" s="104">
        <v>0.05996</v>
      </c>
      <c r="R143" s="105" t="s">
        <v>45</v>
      </c>
      <c r="S143" s="167">
        <v>150.1</v>
      </c>
      <c r="T143" s="125">
        <f t="shared" si="3"/>
        <v>8.999996</v>
      </c>
      <c r="U143" s="122" t="s">
        <v>89</v>
      </c>
      <c r="V143" s="138" t="s">
        <v>95</v>
      </c>
      <c r="W143" s="102"/>
      <c r="X143" s="102"/>
      <c r="Y143" s="102"/>
      <c r="Z143" s="102"/>
      <c r="AA143" s="89"/>
      <c r="AB143" s="89"/>
      <c r="AC143" s="89"/>
      <c r="AD143" s="89"/>
      <c r="AE143" s="89"/>
      <c r="AF143" s="87"/>
      <c r="AG143" s="87"/>
    </row>
    <row r="144" spans="1:33" ht="15">
      <c r="A144" s="58">
        <v>123</v>
      </c>
      <c r="B144" s="36">
        <v>45275</v>
      </c>
      <c r="C144" s="96">
        <v>0</v>
      </c>
      <c r="D144" s="96">
        <v>0</v>
      </c>
      <c r="E144" s="96">
        <v>0</v>
      </c>
      <c r="F144" s="96">
        <v>0</v>
      </c>
      <c r="G144" s="96">
        <v>0</v>
      </c>
      <c r="H144" s="96">
        <v>0</v>
      </c>
      <c r="I144" s="96">
        <v>0</v>
      </c>
      <c r="J144" s="96">
        <v>0</v>
      </c>
      <c r="K144" s="96">
        <v>0</v>
      </c>
      <c r="L144" s="96">
        <v>0</v>
      </c>
      <c r="M144" s="96">
        <v>0</v>
      </c>
      <c r="N144" s="97" t="s">
        <v>32</v>
      </c>
      <c r="O144" s="98">
        <v>0</v>
      </c>
      <c r="P144" s="26" t="s">
        <v>59</v>
      </c>
      <c r="Q144" s="104">
        <v>0.06036</v>
      </c>
      <c r="R144" s="105" t="s">
        <v>45</v>
      </c>
      <c r="S144" s="167">
        <v>149.11</v>
      </c>
      <c r="T144" s="125">
        <v>9</v>
      </c>
      <c r="U144" s="122" t="s">
        <v>60</v>
      </c>
      <c r="V144" s="138" t="s">
        <v>131</v>
      </c>
      <c r="W144" s="102"/>
      <c r="X144" s="102"/>
      <c r="Y144" s="102"/>
      <c r="Z144" s="102"/>
      <c r="AA144" s="89"/>
      <c r="AB144" s="89"/>
      <c r="AC144" s="89"/>
      <c r="AD144" s="89"/>
      <c r="AE144" s="89"/>
      <c r="AF144" s="87"/>
      <c r="AG144" s="87"/>
    </row>
    <row r="145" spans="1:33" ht="15">
      <c r="A145" s="79">
        <v>124</v>
      </c>
      <c r="B145" s="36">
        <v>45279</v>
      </c>
      <c r="C145" s="96">
        <v>0</v>
      </c>
      <c r="D145" s="96">
        <v>0</v>
      </c>
      <c r="E145" s="96">
        <v>0</v>
      </c>
      <c r="F145" s="96">
        <v>0</v>
      </c>
      <c r="G145" s="96">
        <v>0</v>
      </c>
      <c r="H145" s="96">
        <v>0</v>
      </c>
      <c r="I145" s="96">
        <v>0</v>
      </c>
      <c r="J145" s="96">
        <v>0</v>
      </c>
      <c r="K145" s="96">
        <v>0</v>
      </c>
      <c r="L145" s="96">
        <v>0</v>
      </c>
      <c r="M145" s="96">
        <v>0</v>
      </c>
      <c r="N145" s="97" t="s">
        <v>32</v>
      </c>
      <c r="O145" s="98">
        <v>0</v>
      </c>
      <c r="P145" s="26" t="s">
        <v>59</v>
      </c>
      <c r="Q145" s="104">
        <v>0.0589</v>
      </c>
      <c r="R145" s="105" t="s">
        <v>45</v>
      </c>
      <c r="S145" s="167">
        <v>152.8</v>
      </c>
      <c r="T145" s="125">
        <f t="shared" si="3"/>
        <v>8.999920000000001</v>
      </c>
      <c r="U145" s="122" t="s">
        <v>72</v>
      </c>
      <c r="V145" s="138" t="s">
        <v>128</v>
      </c>
      <c r="W145" s="102"/>
      <c r="X145" s="102"/>
      <c r="Y145" s="102"/>
      <c r="Z145" s="102"/>
      <c r="AA145" s="89"/>
      <c r="AB145" s="89"/>
      <c r="AC145" s="89"/>
      <c r="AD145" s="89"/>
      <c r="AE145" s="89"/>
      <c r="AF145" s="87"/>
      <c r="AG145" s="87"/>
    </row>
    <row r="146" spans="1:33" ht="15">
      <c r="A146" s="58">
        <v>125</v>
      </c>
      <c r="B146" s="36">
        <v>45264</v>
      </c>
      <c r="C146" s="96">
        <v>0</v>
      </c>
      <c r="D146" s="96">
        <v>0</v>
      </c>
      <c r="E146" s="96">
        <v>0</v>
      </c>
      <c r="F146" s="96">
        <v>0</v>
      </c>
      <c r="G146" s="96">
        <v>0</v>
      </c>
      <c r="H146" s="96">
        <v>0</v>
      </c>
      <c r="I146" s="96">
        <v>0</v>
      </c>
      <c r="J146" s="96">
        <v>0</v>
      </c>
      <c r="K146" s="96">
        <v>0</v>
      </c>
      <c r="L146" s="96">
        <v>0</v>
      </c>
      <c r="M146" s="96">
        <v>0</v>
      </c>
      <c r="N146" s="97" t="s">
        <v>32</v>
      </c>
      <c r="O146" s="98">
        <v>0</v>
      </c>
      <c r="P146" s="26" t="s">
        <v>58</v>
      </c>
      <c r="Q146" s="104">
        <v>0.05075</v>
      </c>
      <c r="R146" s="105" t="s">
        <v>45</v>
      </c>
      <c r="S146" s="167">
        <v>10</v>
      </c>
      <c r="T146" s="125">
        <f t="shared" si="3"/>
        <v>0.5075000000000001</v>
      </c>
      <c r="U146" s="122" t="s">
        <v>72</v>
      </c>
      <c r="V146" s="138" t="s">
        <v>96</v>
      </c>
      <c r="W146" s="102"/>
      <c r="X146" s="102"/>
      <c r="Y146" s="102"/>
      <c r="Z146" s="102"/>
      <c r="AA146" s="89"/>
      <c r="AB146" s="89"/>
      <c r="AC146" s="89"/>
      <c r="AD146" s="89"/>
      <c r="AE146" s="89"/>
      <c r="AF146" s="87"/>
      <c r="AG146" s="87"/>
    </row>
    <row r="147" spans="1:33" ht="15">
      <c r="A147" s="79">
        <v>126</v>
      </c>
      <c r="B147" s="144">
        <v>45271</v>
      </c>
      <c r="C147" s="96">
        <v>0</v>
      </c>
      <c r="D147" s="96">
        <v>0</v>
      </c>
      <c r="E147" s="96">
        <v>0</v>
      </c>
      <c r="F147" s="96">
        <v>0</v>
      </c>
      <c r="G147" s="96">
        <v>0</v>
      </c>
      <c r="H147" s="96">
        <v>0</v>
      </c>
      <c r="I147" s="96">
        <v>0</v>
      </c>
      <c r="J147" s="96">
        <v>0</v>
      </c>
      <c r="K147" s="96">
        <v>0</v>
      </c>
      <c r="L147" s="96">
        <v>0</v>
      </c>
      <c r="M147" s="96">
        <v>0</v>
      </c>
      <c r="N147" s="97" t="s">
        <v>32</v>
      </c>
      <c r="O147" s="98">
        <v>0</v>
      </c>
      <c r="P147" s="26" t="s">
        <v>58</v>
      </c>
      <c r="Q147" s="104">
        <v>0.05025</v>
      </c>
      <c r="R147" s="105" t="s">
        <v>45</v>
      </c>
      <c r="S147" s="167">
        <v>20</v>
      </c>
      <c r="T147" s="125">
        <f t="shared" si="3"/>
        <v>1.0050000000000001</v>
      </c>
      <c r="U147" s="122" t="s">
        <v>90</v>
      </c>
      <c r="V147" s="138" t="s">
        <v>98</v>
      </c>
      <c r="W147" s="102"/>
      <c r="X147" s="102"/>
      <c r="Y147" s="102"/>
      <c r="Z147" s="102"/>
      <c r="AA147" s="89"/>
      <c r="AB147" s="89"/>
      <c r="AC147" s="89"/>
      <c r="AD147" s="89"/>
      <c r="AE147" s="89"/>
      <c r="AF147" s="87"/>
      <c r="AG147" s="87"/>
    </row>
    <row r="148" spans="1:33" ht="15">
      <c r="A148" s="58">
        <v>127</v>
      </c>
      <c r="B148" s="159">
        <v>45264</v>
      </c>
      <c r="C148" s="160">
        <v>0</v>
      </c>
      <c r="D148" s="160">
        <v>0</v>
      </c>
      <c r="E148" s="160">
        <v>0</v>
      </c>
      <c r="F148" s="160">
        <v>0</v>
      </c>
      <c r="G148" s="160">
        <v>0</v>
      </c>
      <c r="H148" s="160">
        <v>0</v>
      </c>
      <c r="I148" s="160">
        <v>0</v>
      </c>
      <c r="J148" s="160">
        <v>0</v>
      </c>
      <c r="K148" s="160">
        <v>0</v>
      </c>
      <c r="L148" s="160">
        <v>0</v>
      </c>
      <c r="M148" s="160">
        <v>0</v>
      </c>
      <c r="N148" s="161" t="s">
        <v>32</v>
      </c>
      <c r="O148" s="162">
        <v>0</v>
      </c>
      <c r="P148" s="26" t="s">
        <v>58</v>
      </c>
      <c r="Q148" s="104">
        <v>0.05075</v>
      </c>
      <c r="R148" s="105" t="s">
        <v>45</v>
      </c>
      <c r="S148" s="167">
        <v>10</v>
      </c>
      <c r="T148" s="125">
        <f t="shared" si="3"/>
        <v>0.5075000000000001</v>
      </c>
      <c r="U148" s="122" t="s">
        <v>72</v>
      </c>
      <c r="V148" s="138" t="s">
        <v>96</v>
      </c>
      <c r="W148" s="102"/>
      <c r="X148" s="102"/>
      <c r="Y148" s="102"/>
      <c r="Z148" s="102"/>
      <c r="AA148" s="89"/>
      <c r="AB148" s="89"/>
      <c r="AC148" s="89"/>
      <c r="AD148" s="89"/>
      <c r="AE148" s="89"/>
      <c r="AF148" s="87"/>
      <c r="AG148" s="87"/>
    </row>
    <row r="149" spans="22:31" ht="15">
      <c r="V149" s="131"/>
      <c r="W149" s="213"/>
      <c r="X149" s="213"/>
      <c r="Y149" s="213"/>
      <c r="Z149" s="213"/>
      <c r="AA149" s="111"/>
      <c r="AB149" s="111"/>
      <c r="AC149" s="111"/>
      <c r="AD149" s="111"/>
      <c r="AE149" s="111"/>
    </row>
    <row r="150" spans="17:31" ht="15">
      <c r="Q150" s="86"/>
      <c r="R150" s="86"/>
      <c r="S150" s="211">
        <f>S148+S143+S146+S140+S147+S141+S142+S144+S145+S24+S25</f>
        <v>652.01</v>
      </c>
      <c r="T150" s="211">
        <f>S150+S133</f>
        <v>1372.01</v>
      </c>
      <c r="U150" s="86"/>
      <c r="V150" s="131"/>
      <c r="W150" s="213"/>
      <c r="X150" s="213"/>
      <c r="Y150" s="213"/>
      <c r="Z150" s="213"/>
      <c r="AA150" s="111"/>
      <c r="AB150" s="111"/>
      <c r="AC150" s="111"/>
      <c r="AD150" s="111"/>
      <c r="AE150" s="111"/>
    </row>
    <row r="151" spans="17:26" ht="15">
      <c r="Q151" s="86"/>
      <c r="R151" s="86"/>
      <c r="S151" s="211"/>
      <c r="T151" s="86"/>
      <c r="U151" s="86"/>
      <c r="V151" s="131"/>
      <c r="W151" s="213"/>
      <c r="X151" s="213"/>
      <c r="Y151" s="213"/>
      <c r="Z151" s="102"/>
    </row>
    <row r="152" spans="17:26" ht="15">
      <c r="Q152" s="86"/>
      <c r="R152" s="86"/>
      <c r="S152" s="86"/>
      <c r="T152" s="86"/>
      <c r="U152" s="86"/>
      <c r="V152" s="131"/>
      <c r="W152" s="213"/>
      <c r="X152" s="213"/>
      <c r="Y152" s="213"/>
      <c r="Z152" s="102"/>
    </row>
    <row r="153" spans="17:26" ht="15">
      <c r="Q153" s="86"/>
      <c r="R153" s="86"/>
      <c r="S153" s="86"/>
      <c r="T153" s="86"/>
      <c r="U153" s="86"/>
      <c r="V153" s="131"/>
      <c r="W153" s="87"/>
      <c r="X153" s="87"/>
      <c r="Y153" s="87"/>
      <c r="Z153" s="87"/>
    </row>
    <row r="154" spans="17:21" ht="15">
      <c r="Q154" s="86"/>
      <c r="R154" s="86"/>
      <c r="S154" s="86"/>
      <c r="T154" s="86"/>
      <c r="U154" s="86"/>
    </row>
    <row r="160" spans="1:22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86"/>
      <c r="V160" s="5"/>
    </row>
  </sheetData>
  <sheetProtection selectLockedCells="1" selectUnlockedCells="1"/>
  <mergeCells count="52">
    <mergeCell ref="AA17:AA18"/>
    <mergeCell ref="U4:U10"/>
    <mergeCell ref="J9:J10"/>
    <mergeCell ref="C6:L6"/>
    <mergeCell ref="AB17:AB18"/>
    <mergeCell ref="W62:W63"/>
    <mergeCell ref="P4:P10"/>
    <mergeCell ref="W17:W19"/>
    <mergeCell ref="W20:W23"/>
    <mergeCell ref="W26:W33"/>
    <mergeCell ref="W14:X15"/>
    <mergeCell ref="W11:AE12"/>
    <mergeCell ref="V4:V10"/>
    <mergeCell ref="D9:D10"/>
    <mergeCell ref="G9:G10"/>
    <mergeCell ref="S4:S10"/>
    <mergeCell ref="I8:J8"/>
    <mergeCell ref="I7:J7"/>
    <mergeCell ref="R4:R10"/>
    <mergeCell ref="Q4:Q10"/>
    <mergeCell ref="T1:V1"/>
    <mergeCell ref="A2:V2"/>
    <mergeCell ref="A4:A10"/>
    <mergeCell ref="B4:B10"/>
    <mergeCell ref="C4:O4"/>
    <mergeCell ref="N6:O6"/>
    <mergeCell ref="L9:L10"/>
    <mergeCell ref="T4:T10"/>
    <mergeCell ref="C5:M5"/>
    <mergeCell ref="F7:H8"/>
    <mergeCell ref="K8:L8"/>
    <mergeCell ref="N5:O5"/>
    <mergeCell ref="K9:K10"/>
    <mergeCell ref="I9:I10"/>
    <mergeCell ref="C9:C10"/>
    <mergeCell ref="F9:F10"/>
    <mergeCell ref="O7:O10"/>
    <mergeCell ref="C7:E8"/>
    <mergeCell ref="N7:N10"/>
    <mergeCell ref="H9:H10"/>
    <mergeCell ref="E9:E10"/>
    <mergeCell ref="K7:L7"/>
    <mergeCell ref="M6:M10"/>
    <mergeCell ref="W152:Y152"/>
    <mergeCell ref="W149:Z149"/>
    <mergeCell ref="W150:Z150"/>
    <mergeCell ref="W151:Y151"/>
    <mergeCell ref="W34:W36"/>
    <mergeCell ref="W37:W40"/>
    <mergeCell ref="W41:W49"/>
    <mergeCell ref="W50:W57"/>
    <mergeCell ref="W58:W61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Eknm002</cp:lastModifiedBy>
  <cp:lastPrinted>2021-12-27T08:22:19Z</cp:lastPrinted>
  <dcterms:created xsi:type="dcterms:W3CDTF">2023-12-27T12:53:33Z</dcterms:created>
  <dcterms:modified xsi:type="dcterms:W3CDTF">2024-01-24T12:50:06Z</dcterms:modified>
  <cp:category/>
  <cp:version/>
  <cp:contentType/>
  <cp:contentStatus/>
</cp:coreProperties>
</file>